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4"/>
  </bookViews>
  <sheets>
    <sheet name="Equips 1aC" sheetId="1" r:id="rId1"/>
    <sheet name="Equips 2aC" sheetId="2" r:id="rId2"/>
    <sheet name="Equips 3a C" sheetId="3" r:id="rId3"/>
    <sheet name="Equips 4a C" sheetId="4" r:id="rId4"/>
    <sheet name="Equips 5a C" sheetId="5" r:id="rId5"/>
    <sheet name="Individual" sheetId="6" r:id="rId6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'Individual'!$C$4:$AZ$55</definedName>
    <definedName name="_xlnm.Print_Area" localSheetId="0">'Equips 1aC'!$A$1:$I$43</definedName>
    <definedName name="_xlnm.Print_Area" localSheetId="5">'Individual'!$A$1:$AZ$52</definedName>
    <definedName name="Imprimir_área_IM" localSheetId="5">'Individual'!$A$1:$AZ$54</definedName>
  </definedNames>
  <calcPr fullCalcOnLoad="1"/>
</workbook>
</file>

<file path=xl/sharedStrings.xml><?xml version="1.0" encoding="utf-8"?>
<sst xmlns="http://schemas.openxmlformats.org/spreadsheetml/2006/main" count="317" uniqueCount="80">
  <si>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</si>
  <si>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</si>
  <si>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</si>
  <si>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</si>
  <si>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</si>
  <si>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</si>
  <si>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</si>
  <si>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</si>
  <si>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</si>
  <si>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</si>
  <si>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</si>
  <si>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</si>
  <si>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</si>
  <si>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</si>
  <si>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</si>
  <si>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</si>
  <si>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</si>
  <si>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</si>
  <si>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</si>
  <si>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</si>
  <si>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</si>
  <si>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</si>
  <si>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CON.</t>
  </si>
  <si>
    <t>VALLÈS</t>
  </si>
  <si>
    <t>SEVEN-3</t>
  </si>
  <si>
    <t>DVISIÓ FEMENINA</t>
  </si>
  <si>
    <t>XTREME</t>
  </si>
  <si>
    <t>LES CORTS</t>
  </si>
  <si>
    <t>BARCELONA</t>
  </si>
  <si>
    <t>FLECHA-1</t>
  </si>
  <si>
    <t>4a C.</t>
  </si>
  <si>
    <t>5aC.</t>
  </si>
  <si>
    <t>5a CONCENTRACIÓ</t>
  </si>
  <si>
    <t>4a CONCENTRACIÓ</t>
  </si>
  <si>
    <t>3a CONCENTRACIÓ</t>
  </si>
  <si>
    <t>2a CONCENTRACIÓ</t>
  </si>
  <si>
    <t>4a CON.</t>
  </si>
  <si>
    <t>5a CON.</t>
  </si>
  <si>
    <t>CLASSIFICACIÓ DESPRÉS DE LA 5a CONCENTRACIÓ</t>
  </si>
  <si>
    <t>CLASSIFICACIÓ DESPRÉS DE LA 4a CONCENTRACIÓ</t>
  </si>
  <si>
    <t>CLASSIFICACIÓ DESPRÉS DE LA 3a CONCENTRACIÓ</t>
  </si>
  <si>
    <t>CLASSIFICACIÓ DESPRÉS DE LA 2a CONCENTRACIÓ</t>
  </si>
  <si>
    <t>CRISTINA SANZ MORENO</t>
  </si>
  <si>
    <t>NOELIA RASTRERO MEDINA</t>
  </si>
  <si>
    <t>ELISABET CEJUDO JUSTO</t>
  </si>
  <si>
    <t>NÚRIA CRESPO MELCHOR</t>
  </si>
  <si>
    <t>EULÀLIA PUJOL GÓMEZ</t>
  </si>
  <si>
    <t>RAFAELA CARNEIRO SÁNCHEZ</t>
  </si>
  <si>
    <t>CARMEN CARNEIRO SÁNCHEZ</t>
  </si>
  <si>
    <t>SVETLANA DEMENTIEVA</t>
  </si>
  <si>
    <t>ANA MARIA DELGADO SERRANO</t>
  </si>
  <si>
    <t>PILAR FRANCO MARCH</t>
  </si>
  <si>
    <t>IRENE MOLERA TERUEL</t>
  </si>
  <si>
    <t>LIA MOJARRO POSTIGO</t>
  </si>
  <si>
    <t>FRANCISCA MELÉNDEZ BÉJAR</t>
  </si>
  <si>
    <t>CRISTINA HERNÁNDEZ ESPINOSA</t>
  </si>
  <si>
    <t>MARTA GALLART ISLA</t>
  </si>
  <si>
    <t>SANDRA OLIVA TUDELA</t>
  </si>
  <si>
    <t>LLIGA CATALANA DE BOWLING 2015-2016</t>
  </si>
  <si>
    <t>ÍNGRID JULIÀ INGLÉS</t>
  </si>
  <si>
    <t>MÒNICA BELTRAN RIVERA</t>
  </si>
  <si>
    <t>MARI CARMEN GONZÁLEZ BENEDITO</t>
  </si>
  <si>
    <t>MARIA LUISA SANZ ASENSIO</t>
  </si>
  <si>
    <t>SARA LIAÑO RÍOS</t>
  </si>
  <si>
    <t>EDITH ALBORNOZ DÍAZ</t>
  </si>
  <si>
    <t>ANNA ROSA CASANOVAS YÁÑEZ</t>
  </si>
  <si>
    <t>NÚRIA MELCHOR TRILLO</t>
  </si>
  <si>
    <t>KEYLA VÁSQUEZ MANGIA</t>
  </si>
  <si>
    <t>TXELL SÁNCHEZ LLOANSÍ</t>
  </si>
  <si>
    <t>CLÀUDIA SANTACANA CRESPÍ</t>
  </si>
  <si>
    <t>ROSA MAS PUIGGROS</t>
  </si>
  <si>
    <t>DOLORES CIRERA VILLAPANDO</t>
  </si>
  <si>
    <t>13-des-15</t>
  </si>
  <si>
    <t>ANNA MAS PUIGGROS</t>
  </si>
  <si>
    <t>XREME</t>
  </si>
  <si>
    <t>FRANCISCA NÚÑEZ HERNÁNDEZ</t>
  </si>
  <si>
    <t>ROSER ROMERO BURGOS</t>
  </si>
  <si>
    <t>AINA COMAS PUJOL</t>
  </si>
  <si>
    <t>05-juny-16</t>
  </si>
  <si>
    <t>DIANA MIRABELLA MURESAN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</si>
</sst>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4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8"/>
      <name val="Courier"/>
      <family val="0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5" fontId="2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58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25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42302</v>
      </c>
      <c r="E7" s="21"/>
      <c r="G7" s="21"/>
      <c r="H7" s="21" t="s">
        <v>6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27</v>
      </c>
      <c r="D9" s="29"/>
      <c r="E9" s="30">
        <v>8</v>
      </c>
      <c r="G9" s="28" t="s">
        <v>29</v>
      </c>
      <c r="I9" s="30">
        <v>2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28</v>
      </c>
      <c r="E11" s="30">
        <v>6</v>
      </c>
      <c r="F11" s="30"/>
      <c r="G11" s="28" t="s">
        <v>26</v>
      </c>
      <c r="I11" s="30">
        <v>4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24</v>
      </c>
      <c r="E13" s="30">
        <v>7</v>
      </c>
      <c r="F13" s="30"/>
      <c r="G13" s="28" t="s">
        <v>23</v>
      </c>
      <c r="I13" s="30">
        <v>3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8</v>
      </c>
      <c r="C15" s="28" t="s">
        <v>24</v>
      </c>
      <c r="E15" s="30">
        <v>10</v>
      </c>
      <c r="F15" s="30"/>
      <c r="G15" s="28" t="s">
        <v>26</v>
      </c>
      <c r="I15" s="30">
        <v>0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">
        <v>27</v>
      </c>
      <c r="E17" s="30">
        <v>10</v>
      </c>
      <c r="F17" s="30"/>
      <c r="G17" s="28" t="s">
        <v>23</v>
      </c>
      <c r="I17" s="30">
        <v>0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">
        <v>29</v>
      </c>
      <c r="E19" s="30">
        <v>10</v>
      </c>
      <c r="F19" s="30"/>
      <c r="G19" s="28" t="s">
        <v>28</v>
      </c>
      <c r="I19" s="30">
        <v>0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9</v>
      </c>
      <c r="C21" s="28" t="s">
        <v>28</v>
      </c>
      <c r="E21" s="30">
        <v>3</v>
      </c>
      <c r="F21" s="30"/>
      <c r="G21" s="28" t="s">
        <v>27</v>
      </c>
      <c r="I21" s="30">
        <v>7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">
        <v>29</v>
      </c>
      <c r="E23" s="30">
        <v>1</v>
      </c>
      <c r="F23" s="30"/>
      <c r="G23" s="28" t="s">
        <v>24</v>
      </c>
      <c r="I23" s="30">
        <v>9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">
        <v>23</v>
      </c>
      <c r="E25" s="30">
        <v>6</v>
      </c>
      <c r="F25" s="30"/>
      <c r="G25" s="28" t="s">
        <v>26</v>
      </c>
      <c r="I25" s="30">
        <v>4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10</v>
      </c>
      <c r="C27" s="28" t="s">
        <v>29</v>
      </c>
      <c r="E27" s="30">
        <v>4</v>
      </c>
      <c r="F27" s="30"/>
      <c r="G27" s="28" t="s">
        <v>23</v>
      </c>
      <c r="I27" s="30">
        <v>6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">
        <v>26</v>
      </c>
      <c r="E29" s="30">
        <v>1</v>
      </c>
      <c r="F29" s="30"/>
      <c r="G29" s="28" t="s">
        <v>27</v>
      </c>
      <c r="I29" s="30">
        <v>9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">
        <v>28</v>
      </c>
      <c r="E31" s="30">
        <v>6</v>
      </c>
      <c r="G31" s="28" t="s">
        <v>24</v>
      </c>
      <c r="I31" s="30">
        <v>4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ht="15.75">
      <c r="A33" s="35"/>
      <c r="B33" s="36"/>
      <c r="C33" s="36"/>
      <c r="D33" s="36"/>
      <c r="E33" s="36"/>
      <c r="F33" s="36"/>
      <c r="G33" s="36"/>
      <c r="H33" s="36"/>
      <c r="I33" s="36"/>
    </row>
    <row r="35" spans="1:8" s="21" customFormat="1" ht="18.75">
      <c r="A35" s="37"/>
      <c r="B35" s="38" t="s">
        <v>11</v>
      </c>
      <c r="H35" s="23"/>
    </row>
    <row r="37" spans="1:9" s="38" customFormat="1" ht="18.75">
      <c r="A37" s="39" t="s">
        <v>12</v>
      </c>
      <c r="B37" s="40"/>
      <c r="C37" s="40"/>
      <c r="D37" s="41" t="s">
        <v>20</v>
      </c>
      <c r="E37" s="41" t="s">
        <v>21</v>
      </c>
      <c r="F37" s="41" t="s">
        <v>22</v>
      </c>
      <c r="G37" s="41" t="s">
        <v>36</v>
      </c>
      <c r="H37" s="41" t="s">
        <v>37</v>
      </c>
      <c r="I37" s="41" t="s">
        <v>2</v>
      </c>
    </row>
    <row r="38" spans="1:11" ht="21">
      <c r="A38" s="42" t="s">
        <v>27</v>
      </c>
      <c r="B38" s="43"/>
      <c r="C38" s="44"/>
      <c r="D38" s="45">
        <f>8+10+7+9</f>
        <v>34</v>
      </c>
      <c r="E38" s="46"/>
      <c r="F38" s="46"/>
      <c r="G38" s="46"/>
      <c r="H38" s="46"/>
      <c r="I38" s="47">
        <f aca="true" t="shared" si="0" ref="I38:I43">SUM(D38:H38)</f>
        <v>34</v>
      </c>
      <c r="J38" s="1"/>
      <c r="K38" s="1"/>
    </row>
    <row r="39" spans="1:11" ht="21">
      <c r="A39" s="48" t="s">
        <v>24</v>
      </c>
      <c r="B39" s="36"/>
      <c r="C39" s="50"/>
      <c r="D39" s="45">
        <f>7+10+9+4</f>
        <v>30</v>
      </c>
      <c r="E39" s="46"/>
      <c r="F39" s="46"/>
      <c r="G39" s="46"/>
      <c r="H39" s="46"/>
      <c r="I39" s="47">
        <f t="shared" si="0"/>
        <v>30</v>
      </c>
      <c r="J39" s="50"/>
      <c r="K39" s="50"/>
    </row>
    <row r="40" spans="1:11" ht="21">
      <c r="A40" s="42" t="s">
        <v>29</v>
      </c>
      <c r="B40" s="43"/>
      <c r="C40" s="44"/>
      <c r="D40" s="45">
        <f>2+10+1+4</f>
        <v>17</v>
      </c>
      <c r="E40" s="49"/>
      <c r="F40" s="49"/>
      <c r="G40" s="49"/>
      <c r="H40" s="49"/>
      <c r="I40" s="47">
        <f t="shared" si="0"/>
        <v>17</v>
      </c>
      <c r="J40" s="50"/>
      <c r="K40" s="50"/>
    </row>
    <row r="41" spans="1:11" ht="21">
      <c r="A41" s="42" t="s">
        <v>28</v>
      </c>
      <c r="B41" s="43"/>
      <c r="C41" s="44"/>
      <c r="D41" s="45">
        <f>6+0+3+6</f>
        <v>15</v>
      </c>
      <c r="E41" s="46"/>
      <c r="F41" s="46"/>
      <c r="G41" s="46"/>
      <c r="H41" s="46"/>
      <c r="I41" s="47">
        <f t="shared" si="0"/>
        <v>15</v>
      </c>
      <c r="J41" s="50"/>
      <c r="K41" s="50"/>
    </row>
    <row r="42" spans="1:11" ht="21">
      <c r="A42" s="42" t="s">
        <v>23</v>
      </c>
      <c r="B42" s="43"/>
      <c r="C42" s="44"/>
      <c r="D42" s="45">
        <f>3+0+6+6</f>
        <v>15</v>
      </c>
      <c r="E42" s="46"/>
      <c r="F42" s="46"/>
      <c r="G42" s="46"/>
      <c r="H42" s="46"/>
      <c r="I42" s="47">
        <f t="shared" si="0"/>
        <v>15</v>
      </c>
      <c r="J42" s="50"/>
      <c r="K42" s="50"/>
    </row>
    <row r="43" spans="1:11" ht="21">
      <c r="A43" s="42" t="s">
        <v>26</v>
      </c>
      <c r="B43" s="43"/>
      <c r="C43" s="44"/>
      <c r="D43" s="45">
        <f>4+0+4+1</f>
        <v>9</v>
      </c>
      <c r="E43" s="46"/>
      <c r="F43" s="46"/>
      <c r="G43" s="46"/>
      <c r="H43" s="46"/>
      <c r="I43" s="47">
        <f t="shared" si="0"/>
        <v>9</v>
      </c>
      <c r="J43" s="50"/>
      <c r="K43" s="50"/>
    </row>
    <row r="44" spans="3:11" ht="15.75">
      <c r="C44" s="36"/>
      <c r="D44" s="36"/>
      <c r="E44" s="50"/>
      <c r="F44" s="50"/>
      <c r="G44" s="50"/>
      <c r="H44" s="50"/>
      <c r="I44" s="50"/>
      <c r="J44" s="50"/>
      <c r="K44" s="50"/>
    </row>
    <row r="45" spans="3:11" ht="15.75">
      <c r="C45" s="36"/>
      <c r="D45" s="36"/>
      <c r="E45" s="50"/>
      <c r="F45" s="50"/>
      <c r="G45" s="50"/>
      <c r="H45" s="50"/>
      <c r="I45" s="50"/>
      <c r="J45" s="50"/>
      <c r="K45" s="50"/>
    </row>
    <row r="46" spans="3:11" ht="15.75">
      <c r="C46" s="36"/>
      <c r="D46" s="36"/>
      <c r="E46" s="50"/>
      <c r="F46" s="50"/>
      <c r="G46" s="50"/>
      <c r="H46" s="50"/>
      <c r="I46" s="50"/>
      <c r="J46" s="50"/>
      <c r="K46" s="50"/>
    </row>
    <row r="47" spans="3:11" ht="15.75">
      <c r="C47" s="36"/>
      <c r="D47" s="36"/>
      <c r="E47" s="50"/>
      <c r="F47" s="50"/>
      <c r="G47" s="50"/>
      <c r="H47" s="50"/>
      <c r="I47" s="50"/>
      <c r="J47" s="50"/>
      <c r="K47" s="50"/>
    </row>
    <row r="48" spans="3:11" ht="15.75">
      <c r="C48" s="36"/>
      <c r="D48" s="36"/>
      <c r="E48" s="50"/>
      <c r="F48" s="50"/>
      <c r="G48" s="50"/>
      <c r="H48" s="50"/>
      <c r="I48" s="50"/>
      <c r="J48" s="50"/>
      <c r="K48" s="50"/>
    </row>
    <row r="49" spans="3:11" ht="15.75">
      <c r="C49" s="36"/>
      <c r="D49" s="36"/>
      <c r="E49" s="50"/>
      <c r="F49" s="50"/>
      <c r="G49" s="50"/>
      <c r="H49" s="50"/>
      <c r="I49" s="50"/>
      <c r="J49" s="50"/>
      <c r="K49" s="50"/>
    </row>
    <row r="50" spans="3:11" ht="15.75">
      <c r="C50" s="36"/>
      <c r="D50" s="36"/>
      <c r="E50" s="50"/>
      <c r="F50" s="50"/>
      <c r="G50" s="50"/>
      <c r="H50" s="50"/>
      <c r="I50" s="50"/>
      <c r="J50" s="50"/>
      <c r="K50" s="50"/>
    </row>
    <row r="51" spans="3:11" ht="15.75">
      <c r="C51" s="36"/>
      <c r="D51" s="36"/>
      <c r="E51" s="50"/>
      <c r="F51" s="50"/>
      <c r="G51" s="50"/>
      <c r="H51" s="50"/>
      <c r="I51" s="50"/>
      <c r="J51" s="50"/>
      <c r="K51" s="50"/>
    </row>
    <row r="52" spans="3:11" ht="15.75">
      <c r="C52" s="36"/>
      <c r="D52" s="36"/>
      <c r="E52" s="50"/>
      <c r="F52" s="50"/>
      <c r="G52" s="50"/>
      <c r="H52" s="50"/>
      <c r="I52" s="50"/>
      <c r="J52" s="50"/>
      <c r="K52" s="50"/>
    </row>
    <row r="53" spans="3:11" ht="15.75">
      <c r="C53" s="36"/>
      <c r="D53" s="36"/>
      <c r="E53" s="50"/>
      <c r="F53" s="50"/>
      <c r="G53" s="50"/>
      <c r="H53" s="50"/>
      <c r="I53" s="50"/>
      <c r="J53" s="50"/>
      <c r="K53" s="50"/>
    </row>
    <row r="54" spans="3:11" ht="15.75">
      <c r="C54" s="36"/>
      <c r="D54" s="36"/>
      <c r="E54" s="50"/>
      <c r="F54" s="50"/>
      <c r="G54" s="50"/>
      <c r="H54" s="50"/>
      <c r="I54" s="50"/>
      <c r="J54" s="50"/>
      <c r="K54" s="50"/>
    </row>
    <row r="55" spans="3:11" ht="15.75">
      <c r="C55" s="36"/>
      <c r="D55" s="36"/>
      <c r="E55" s="50"/>
      <c r="F55" s="50"/>
      <c r="G55" s="50"/>
      <c r="H55" s="50"/>
      <c r="I55" s="50"/>
      <c r="J55" s="50"/>
      <c r="K55" s="50"/>
    </row>
    <row r="56" spans="3:11" ht="15.75">
      <c r="C56" s="36"/>
      <c r="D56" s="36"/>
      <c r="E56" s="50"/>
      <c r="F56" s="50"/>
      <c r="G56" s="50"/>
      <c r="H56" s="50"/>
      <c r="I56" s="50"/>
      <c r="J56" s="50"/>
      <c r="K56" s="50"/>
    </row>
    <row r="57" spans="3:11" ht="15.75">
      <c r="C57" s="36"/>
      <c r="D57" s="36"/>
      <c r="E57" s="50"/>
      <c r="F57" s="50"/>
      <c r="G57" s="50"/>
      <c r="H57" s="50"/>
      <c r="I57" s="50"/>
      <c r="J57" s="50"/>
      <c r="K57" s="50"/>
    </row>
    <row r="58" spans="4:11" ht="15.75">
      <c r="D58" s="36"/>
      <c r="E58" s="36"/>
      <c r="F58" s="36"/>
      <c r="G58" s="36"/>
      <c r="H58" s="36"/>
      <c r="I58" s="36"/>
      <c r="J58" s="36"/>
      <c r="K58" s="36"/>
    </row>
    <row r="59" spans="4:11" ht="15.75">
      <c r="D59" s="36"/>
      <c r="E59" s="36"/>
      <c r="F59" s="36"/>
      <c r="G59" s="36"/>
      <c r="H59" s="36"/>
      <c r="I59" s="36"/>
      <c r="J59" s="36"/>
      <c r="K59" s="36"/>
    </row>
    <row r="60" spans="4:11" ht="15.75">
      <c r="D60" s="36"/>
      <c r="E60" s="36"/>
      <c r="F60" s="36"/>
      <c r="G60" s="36"/>
      <c r="H60" s="36"/>
      <c r="I60" s="36"/>
      <c r="J60" s="36"/>
      <c r="K60" s="36"/>
    </row>
    <row r="61" spans="4:11" ht="15.75">
      <c r="D61" s="36"/>
      <c r="E61" s="36"/>
      <c r="F61" s="36"/>
      <c r="G61" s="36"/>
      <c r="H61" s="36"/>
      <c r="I61" s="36"/>
      <c r="J61" s="36"/>
      <c r="K61" s="36"/>
    </row>
    <row r="62" spans="4:11" ht="15.75">
      <c r="D62" s="36"/>
      <c r="E62" s="36"/>
      <c r="F62" s="36"/>
      <c r="G62" s="36"/>
      <c r="H62" s="36"/>
      <c r="I62" s="36"/>
      <c r="J62" s="36"/>
      <c r="K62" s="36"/>
    </row>
    <row r="63" spans="4:11" ht="15.75">
      <c r="D63" s="36"/>
      <c r="E63" s="36"/>
      <c r="F63" s="36"/>
      <c r="G63" s="36"/>
      <c r="H63" s="36"/>
      <c r="I63" s="36"/>
      <c r="J63" s="36"/>
      <c r="K63" s="36"/>
    </row>
    <row r="64" spans="4:11" ht="15.75">
      <c r="D64" s="36"/>
      <c r="E64" s="36"/>
      <c r="F64" s="36"/>
      <c r="G64" s="36"/>
      <c r="H64" s="36"/>
      <c r="I64" s="36"/>
      <c r="J64" s="36"/>
      <c r="K64" s="36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</sheetData>
  <sheetProtection/>
  <printOptions/>
  <pageMargins left="0.3937007874015748" right="0.3937007874015748" top="0.3937007874015748" bottom="0.1968503937007874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58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25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55" t="s">
        <v>72</v>
      </c>
      <c r="E7" s="21"/>
      <c r="G7" s="21"/>
      <c r="H7" s="21" t="s">
        <v>35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27</v>
      </c>
      <c r="D9" s="29"/>
      <c r="E9" s="30">
        <v>10</v>
      </c>
      <c r="G9" s="28" t="s">
        <v>24</v>
      </c>
      <c r="I9" s="30">
        <v>0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23</v>
      </c>
      <c r="E11" s="30">
        <v>3</v>
      </c>
      <c r="F11" s="30"/>
      <c r="G11" s="28" t="s">
        <v>28</v>
      </c>
      <c r="I11" s="30">
        <v>7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26</v>
      </c>
      <c r="E13" s="30">
        <v>5</v>
      </c>
      <c r="F13" s="30"/>
      <c r="G13" s="28" t="s">
        <v>29</v>
      </c>
      <c r="I13" s="30">
        <v>5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8</v>
      </c>
      <c r="C15" s="28" t="s">
        <v>27</v>
      </c>
      <c r="E15" s="30">
        <v>9</v>
      </c>
      <c r="F15" s="30"/>
      <c r="G15" s="28" t="s">
        <v>29</v>
      </c>
      <c r="I15" s="30">
        <v>1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">
        <v>28</v>
      </c>
      <c r="E17" s="30">
        <v>9</v>
      </c>
      <c r="F17" s="30"/>
      <c r="G17" s="28" t="s">
        <v>26</v>
      </c>
      <c r="I17" s="30">
        <v>1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">
        <v>24</v>
      </c>
      <c r="E19" s="30">
        <v>8</v>
      </c>
      <c r="F19" s="30"/>
      <c r="G19" s="28" t="s">
        <v>23</v>
      </c>
      <c r="I19" s="30">
        <v>2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9</v>
      </c>
      <c r="C21" s="28" t="s">
        <v>24</v>
      </c>
      <c r="E21" s="30">
        <v>7</v>
      </c>
      <c r="F21" s="30"/>
      <c r="G21" s="28" t="s">
        <v>26</v>
      </c>
      <c r="I21" s="30">
        <v>3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">
        <v>27</v>
      </c>
      <c r="E23" s="30">
        <v>9</v>
      </c>
      <c r="F23" s="30"/>
      <c r="G23" s="28" t="s">
        <v>23</v>
      </c>
      <c r="I23" s="30">
        <v>1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">
        <v>29</v>
      </c>
      <c r="E25" s="30">
        <v>0</v>
      </c>
      <c r="F25" s="30"/>
      <c r="G25" s="28" t="s">
        <v>28</v>
      </c>
      <c r="I25" s="30">
        <v>10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10</v>
      </c>
      <c r="C27" s="28" t="s">
        <v>28</v>
      </c>
      <c r="E27" s="30">
        <v>2</v>
      </c>
      <c r="F27" s="30"/>
      <c r="G27" s="28" t="s">
        <v>27</v>
      </c>
      <c r="I27" s="30">
        <v>8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">
        <v>29</v>
      </c>
      <c r="E29" s="30">
        <v>0</v>
      </c>
      <c r="F29" s="30"/>
      <c r="G29" s="28" t="s">
        <v>24</v>
      </c>
      <c r="I29" s="30">
        <v>10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">
        <v>23</v>
      </c>
      <c r="E31" s="30">
        <v>7</v>
      </c>
      <c r="G31" s="28" t="s">
        <v>26</v>
      </c>
      <c r="I31" s="30">
        <v>3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ht="15.75">
      <c r="A33" s="35"/>
      <c r="B33" s="36"/>
      <c r="C33" s="36"/>
      <c r="D33" s="36"/>
      <c r="E33" s="36"/>
      <c r="F33" s="36"/>
      <c r="G33" s="36"/>
      <c r="H33" s="36"/>
      <c r="I33" s="36"/>
    </row>
    <row r="35" spans="1:8" s="21" customFormat="1" ht="18.75">
      <c r="A35" s="37"/>
      <c r="B35" s="38" t="s">
        <v>41</v>
      </c>
      <c r="H35" s="23"/>
    </row>
    <row r="37" spans="1:9" s="38" customFormat="1" ht="18.75">
      <c r="A37" s="39" t="s">
        <v>12</v>
      </c>
      <c r="B37" s="40"/>
      <c r="C37" s="40"/>
      <c r="D37" s="41" t="s">
        <v>20</v>
      </c>
      <c r="E37" s="41" t="s">
        <v>21</v>
      </c>
      <c r="F37" s="41" t="s">
        <v>22</v>
      </c>
      <c r="G37" s="41" t="s">
        <v>36</v>
      </c>
      <c r="H37" s="41" t="s">
        <v>37</v>
      </c>
      <c r="I37" s="41" t="s">
        <v>2</v>
      </c>
    </row>
    <row r="38" spans="1:11" ht="21">
      <c r="A38" s="42" t="s">
        <v>27</v>
      </c>
      <c r="B38" s="43"/>
      <c r="C38" s="44"/>
      <c r="D38" s="45">
        <f>8+10+7+9</f>
        <v>34</v>
      </c>
      <c r="E38" s="51">
        <f>10+9+9+8</f>
        <v>36</v>
      </c>
      <c r="F38" s="46"/>
      <c r="G38" s="46"/>
      <c r="H38" s="46"/>
      <c r="I38" s="47">
        <f aca="true" t="shared" si="0" ref="I38:I43">SUM(D38:H38)</f>
        <v>70</v>
      </c>
      <c r="J38" s="1"/>
      <c r="K38" s="1"/>
    </row>
    <row r="39" spans="1:11" ht="21">
      <c r="A39" s="48" t="s">
        <v>24</v>
      </c>
      <c r="B39" s="36"/>
      <c r="C39" s="50"/>
      <c r="D39" s="45">
        <f>7+10+9+4</f>
        <v>30</v>
      </c>
      <c r="E39" s="51">
        <f>0+8+7+10</f>
        <v>25</v>
      </c>
      <c r="F39" s="46"/>
      <c r="G39" s="46"/>
      <c r="H39" s="46"/>
      <c r="I39" s="47">
        <f t="shared" si="0"/>
        <v>55</v>
      </c>
      <c r="J39" s="50"/>
      <c r="K39" s="50"/>
    </row>
    <row r="40" spans="1:11" ht="21">
      <c r="A40" s="42" t="s">
        <v>28</v>
      </c>
      <c r="B40" s="43"/>
      <c r="C40" s="44"/>
      <c r="D40" s="45">
        <f>6+0+3+6</f>
        <v>15</v>
      </c>
      <c r="E40" s="51">
        <f>7+9+10+2</f>
        <v>28</v>
      </c>
      <c r="F40" s="46"/>
      <c r="G40" s="46"/>
      <c r="H40" s="46"/>
      <c r="I40" s="47">
        <f t="shared" si="0"/>
        <v>43</v>
      </c>
      <c r="J40" s="50"/>
      <c r="K40" s="50"/>
    </row>
    <row r="41" spans="1:11" ht="21">
      <c r="A41" s="42" t="s">
        <v>23</v>
      </c>
      <c r="B41" s="43"/>
      <c r="C41" s="44"/>
      <c r="D41" s="45">
        <f>3+0+6+6</f>
        <v>15</v>
      </c>
      <c r="E41" s="51">
        <f>3+2+1+7</f>
        <v>13</v>
      </c>
      <c r="F41" s="49"/>
      <c r="G41" s="49"/>
      <c r="H41" s="49"/>
      <c r="I41" s="47">
        <f t="shared" si="0"/>
        <v>28</v>
      </c>
      <c r="J41" s="50"/>
      <c r="K41" s="50"/>
    </row>
    <row r="42" spans="1:11" ht="21">
      <c r="A42" s="42" t="s">
        <v>29</v>
      </c>
      <c r="B42" s="43"/>
      <c r="C42" s="44"/>
      <c r="D42" s="45">
        <f>2+10+1+4</f>
        <v>17</v>
      </c>
      <c r="E42" s="51">
        <f>5+1+0+0</f>
        <v>6</v>
      </c>
      <c r="F42" s="46"/>
      <c r="G42" s="46"/>
      <c r="H42" s="46"/>
      <c r="I42" s="47">
        <f t="shared" si="0"/>
        <v>23</v>
      </c>
      <c r="J42" s="50"/>
      <c r="K42" s="50"/>
    </row>
    <row r="43" spans="1:11" ht="21">
      <c r="A43" s="42" t="s">
        <v>26</v>
      </c>
      <c r="B43" s="43"/>
      <c r="C43" s="44"/>
      <c r="D43" s="45">
        <f>4+0+4+1</f>
        <v>9</v>
      </c>
      <c r="E43" s="51">
        <f>5+1+3+3</f>
        <v>12</v>
      </c>
      <c r="F43" s="46"/>
      <c r="G43" s="46"/>
      <c r="H43" s="46"/>
      <c r="I43" s="47">
        <f t="shared" si="0"/>
        <v>21</v>
      </c>
      <c r="J43" s="50"/>
      <c r="K43" s="50"/>
    </row>
    <row r="44" spans="3:11" ht="15.75">
      <c r="C44" s="36"/>
      <c r="D44" s="36"/>
      <c r="E44" s="50"/>
      <c r="F44" s="50"/>
      <c r="G44" s="50"/>
      <c r="H44" s="50"/>
      <c r="I44" s="50"/>
      <c r="J44" s="50"/>
      <c r="K44" s="50"/>
    </row>
    <row r="45" spans="3:11" ht="15.75">
      <c r="C45" s="36"/>
      <c r="D45" s="36"/>
      <c r="E45" s="50"/>
      <c r="F45" s="50"/>
      <c r="G45" s="50"/>
      <c r="H45" s="50"/>
      <c r="I45" s="50"/>
      <c r="J45" s="50"/>
      <c r="K45" s="50"/>
    </row>
    <row r="46" spans="3:11" ht="15.75">
      <c r="C46" s="36"/>
      <c r="D46" s="36"/>
      <c r="E46" s="50"/>
      <c r="F46" s="50"/>
      <c r="G46" s="50"/>
      <c r="H46" s="50"/>
      <c r="I46" s="50"/>
      <c r="J46" s="50"/>
      <c r="K46" s="50"/>
    </row>
    <row r="47" spans="3:11" ht="15.75">
      <c r="C47" s="36"/>
      <c r="D47" s="36"/>
      <c r="E47" s="50"/>
      <c r="F47" s="50"/>
      <c r="G47" s="50"/>
      <c r="H47" s="50"/>
      <c r="I47" s="50"/>
      <c r="J47" s="50"/>
      <c r="K47" s="50"/>
    </row>
    <row r="48" spans="3:11" ht="15.75">
      <c r="C48" s="36"/>
      <c r="D48" s="36"/>
      <c r="E48" s="50"/>
      <c r="F48" s="50"/>
      <c r="G48" s="50"/>
      <c r="H48" s="50"/>
      <c r="I48" s="50"/>
      <c r="J48" s="50"/>
      <c r="K48" s="50"/>
    </row>
    <row r="49" spans="3:11" ht="15.75">
      <c r="C49" s="36"/>
      <c r="D49" s="36"/>
      <c r="E49" s="50"/>
      <c r="F49" s="50"/>
      <c r="G49" s="50"/>
      <c r="H49" s="50"/>
      <c r="I49" s="50"/>
      <c r="J49" s="50"/>
      <c r="K49" s="50"/>
    </row>
    <row r="50" spans="3:11" ht="15.75">
      <c r="C50" s="36"/>
      <c r="D50" s="36"/>
      <c r="E50" s="50"/>
      <c r="F50" s="50"/>
      <c r="G50" s="50"/>
      <c r="H50" s="50"/>
      <c r="I50" s="50"/>
      <c r="J50" s="50"/>
      <c r="K50" s="50"/>
    </row>
    <row r="51" spans="3:11" ht="15.75">
      <c r="C51" s="36"/>
      <c r="D51" s="36"/>
      <c r="E51" s="50"/>
      <c r="F51" s="50"/>
      <c r="G51" s="50"/>
      <c r="H51" s="50"/>
      <c r="I51" s="50"/>
      <c r="J51" s="50"/>
      <c r="K51" s="50"/>
    </row>
    <row r="52" spans="3:11" ht="15.75">
      <c r="C52" s="36"/>
      <c r="D52" s="36"/>
      <c r="E52" s="50"/>
      <c r="F52" s="50"/>
      <c r="G52" s="50"/>
      <c r="H52" s="50"/>
      <c r="I52" s="50"/>
      <c r="J52" s="50"/>
      <c r="K52" s="50"/>
    </row>
    <row r="53" spans="3:11" ht="15.75">
      <c r="C53" s="36"/>
      <c r="D53" s="36"/>
      <c r="E53" s="50"/>
      <c r="F53" s="50"/>
      <c r="G53" s="50"/>
      <c r="H53" s="50"/>
      <c r="I53" s="50"/>
      <c r="J53" s="50"/>
      <c r="K53" s="50"/>
    </row>
    <row r="54" spans="3:11" ht="15.75">
      <c r="C54" s="36"/>
      <c r="D54" s="36"/>
      <c r="E54" s="50"/>
      <c r="F54" s="50"/>
      <c r="G54" s="50"/>
      <c r="H54" s="50"/>
      <c r="I54" s="50"/>
      <c r="J54" s="50"/>
      <c r="K54" s="50"/>
    </row>
    <row r="55" spans="3:11" ht="15.75">
      <c r="C55" s="36"/>
      <c r="D55" s="36"/>
      <c r="E55" s="50"/>
      <c r="F55" s="50"/>
      <c r="G55" s="50"/>
      <c r="H55" s="50"/>
      <c r="I55" s="50"/>
      <c r="J55" s="50"/>
      <c r="K55" s="50"/>
    </row>
    <row r="56" spans="3:11" ht="15.75">
      <c r="C56" s="36"/>
      <c r="D56" s="36"/>
      <c r="E56" s="50"/>
      <c r="F56" s="50"/>
      <c r="G56" s="50"/>
      <c r="H56" s="50"/>
      <c r="I56" s="50"/>
      <c r="J56" s="50"/>
      <c r="K56" s="50"/>
    </row>
    <row r="57" spans="3:11" ht="15.75">
      <c r="C57" s="36"/>
      <c r="D57" s="36"/>
      <c r="E57" s="50"/>
      <c r="F57" s="50"/>
      <c r="G57" s="50"/>
      <c r="H57" s="50"/>
      <c r="I57" s="50"/>
      <c r="J57" s="50"/>
      <c r="K57" s="50"/>
    </row>
    <row r="58" spans="4:11" ht="15.75">
      <c r="D58" s="36"/>
      <c r="E58" s="36"/>
      <c r="F58" s="36"/>
      <c r="G58" s="36"/>
      <c r="H58" s="36"/>
      <c r="I58" s="36"/>
      <c r="J58" s="36"/>
      <c r="K58" s="36"/>
    </row>
    <row r="59" spans="4:11" ht="15.75">
      <c r="D59" s="36"/>
      <c r="E59" s="36"/>
      <c r="F59" s="36"/>
      <c r="G59" s="36"/>
      <c r="H59" s="36"/>
      <c r="I59" s="36"/>
      <c r="J59" s="36"/>
      <c r="K59" s="36"/>
    </row>
    <row r="60" spans="4:11" ht="15.75">
      <c r="D60" s="36"/>
      <c r="E60" s="36"/>
      <c r="F60" s="36"/>
      <c r="G60" s="36"/>
      <c r="H60" s="36"/>
      <c r="I60" s="36"/>
      <c r="J60" s="36"/>
      <c r="K60" s="36"/>
    </row>
    <row r="61" spans="4:11" ht="15.75">
      <c r="D61" s="36"/>
      <c r="E61" s="36"/>
      <c r="F61" s="36"/>
      <c r="G61" s="36"/>
      <c r="H61" s="36"/>
      <c r="I61" s="36"/>
      <c r="J61" s="36"/>
      <c r="K61" s="36"/>
    </row>
    <row r="62" spans="4:11" ht="15.75">
      <c r="D62" s="36"/>
      <c r="E62" s="36"/>
      <c r="F62" s="36"/>
      <c r="G62" s="36"/>
      <c r="H62" s="36"/>
      <c r="I62" s="36"/>
      <c r="J62" s="36"/>
      <c r="K62" s="36"/>
    </row>
    <row r="63" spans="4:11" ht="15.75">
      <c r="D63" s="36"/>
      <c r="E63" s="36"/>
      <c r="F63" s="36"/>
      <c r="G63" s="36"/>
      <c r="H63" s="36"/>
      <c r="I63" s="36"/>
      <c r="J63" s="36"/>
      <c r="K63" s="36"/>
    </row>
    <row r="64" spans="4:11" ht="15.75">
      <c r="D64" s="36"/>
      <c r="E64" s="36"/>
      <c r="F64" s="36"/>
      <c r="G64" s="36"/>
      <c r="H64" s="36"/>
      <c r="I64" s="36"/>
      <c r="J64" s="36"/>
      <c r="K64" s="36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</sheetData>
  <sheetProtection/>
  <printOptions/>
  <pageMargins left="0.3937007874015748" right="0.3937007874015748" top="0.3937007874015748" bottom="0.1968503937007874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58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25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42407</v>
      </c>
      <c r="E7" s="21"/>
      <c r="G7" s="21"/>
      <c r="H7" s="21" t="s">
        <v>34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29</v>
      </c>
      <c r="E9" s="30">
        <v>2</v>
      </c>
      <c r="F9" s="30"/>
      <c r="G9" s="28" t="s">
        <v>23</v>
      </c>
      <c r="I9" s="30">
        <v>8</v>
      </c>
      <c r="J9" s="29"/>
      <c r="K9" s="29"/>
    </row>
    <row r="10" spans="1:11" s="28" customFormat="1" ht="13.5" customHeight="1">
      <c r="A10" s="27"/>
      <c r="E10" s="30"/>
      <c r="F10" s="30"/>
      <c r="I10" s="30"/>
      <c r="J10" s="29"/>
      <c r="K10" s="29"/>
    </row>
    <row r="11" spans="1:11" s="28" customFormat="1" ht="13.5" customHeight="1">
      <c r="A11" s="27"/>
      <c r="C11" s="28" t="s">
        <v>74</v>
      </c>
      <c r="E11" s="30">
        <v>0</v>
      </c>
      <c r="F11" s="30"/>
      <c r="G11" s="28" t="s">
        <v>27</v>
      </c>
      <c r="I11" s="30">
        <v>10</v>
      </c>
      <c r="J11" s="31"/>
      <c r="K11" s="31"/>
    </row>
    <row r="12" spans="1:11" s="28" customFormat="1" ht="13.5" customHeight="1">
      <c r="A12" s="27"/>
      <c r="E12" s="30"/>
      <c r="F12" s="30"/>
      <c r="I12" s="30"/>
      <c r="J12" s="30"/>
      <c r="K12" s="30"/>
    </row>
    <row r="13" spans="1:11" s="28" customFormat="1" ht="13.5" customHeight="1">
      <c r="A13" s="27"/>
      <c r="C13" s="28" t="s">
        <v>28</v>
      </c>
      <c r="E13" s="30">
        <v>3</v>
      </c>
      <c r="F13" s="30"/>
      <c r="G13" s="28" t="s">
        <v>24</v>
      </c>
      <c r="I13" s="30">
        <v>7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8</v>
      </c>
      <c r="C15" s="28" t="s">
        <v>27</v>
      </c>
      <c r="E15" s="30">
        <v>8</v>
      </c>
      <c r="F15" s="30"/>
      <c r="G15" s="28" t="s">
        <v>24</v>
      </c>
      <c r="I15" s="30">
        <v>2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">
        <v>23</v>
      </c>
      <c r="E17" s="30">
        <v>1</v>
      </c>
      <c r="F17" s="30"/>
      <c r="G17" s="28" t="s">
        <v>28</v>
      </c>
      <c r="I17" s="30">
        <v>9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">
        <v>26</v>
      </c>
      <c r="E19" s="30">
        <v>3</v>
      </c>
      <c r="F19" s="30"/>
      <c r="G19" s="28" t="s">
        <v>29</v>
      </c>
      <c r="I19" s="30">
        <v>7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9</v>
      </c>
      <c r="C21" s="28" t="s">
        <v>27</v>
      </c>
      <c r="E21" s="30">
        <v>10</v>
      </c>
      <c r="F21" s="30"/>
      <c r="G21" s="28" t="s">
        <v>29</v>
      </c>
      <c r="I21" s="30">
        <v>0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">
        <v>28</v>
      </c>
      <c r="E23" s="30">
        <v>10</v>
      </c>
      <c r="F23" s="30"/>
      <c r="G23" s="28" t="s">
        <v>26</v>
      </c>
      <c r="I23" s="30">
        <v>0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">
        <v>24</v>
      </c>
      <c r="E25" s="30">
        <v>6</v>
      </c>
      <c r="F25" s="30"/>
      <c r="G25" s="28" t="s">
        <v>23</v>
      </c>
      <c r="I25" s="30">
        <v>4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10</v>
      </c>
      <c r="B27" s="9"/>
      <c r="C27" s="9" t="s">
        <v>24</v>
      </c>
      <c r="D27" s="9"/>
      <c r="E27" s="12">
        <v>10</v>
      </c>
      <c r="F27" s="12"/>
      <c r="G27" s="9" t="s">
        <v>26</v>
      </c>
      <c r="H27" s="9"/>
      <c r="I27" s="12">
        <v>0</v>
      </c>
      <c r="J27" s="30"/>
      <c r="K27" s="30"/>
    </row>
    <row r="28" spans="1:11" s="28" customFormat="1" ht="13.5" customHeight="1">
      <c r="A28" s="52"/>
      <c r="B28" s="9"/>
      <c r="C28" s="9"/>
      <c r="D28" s="9"/>
      <c r="E28" s="12"/>
      <c r="F28" s="12"/>
      <c r="G28" s="9"/>
      <c r="H28" s="9"/>
      <c r="I28" s="12"/>
      <c r="J28" s="30"/>
      <c r="K28" s="30"/>
    </row>
    <row r="29" spans="1:11" s="28" customFormat="1" ht="13.5" customHeight="1">
      <c r="A29" s="52"/>
      <c r="B29" s="9"/>
      <c r="C29" s="9" t="s">
        <v>27</v>
      </c>
      <c r="D29" s="9"/>
      <c r="E29" s="12">
        <v>9</v>
      </c>
      <c r="F29" s="12"/>
      <c r="G29" s="9" t="s">
        <v>23</v>
      </c>
      <c r="H29" s="9"/>
      <c r="I29" s="12">
        <v>1</v>
      </c>
      <c r="J29" s="30"/>
      <c r="K29" s="30"/>
    </row>
    <row r="30" spans="1:11" s="28" customFormat="1" ht="13.5" customHeight="1">
      <c r="A30" s="52"/>
      <c r="B30" s="9"/>
      <c r="C30" s="9"/>
      <c r="D30" s="9"/>
      <c r="E30" s="12"/>
      <c r="F30" s="12"/>
      <c r="G30" s="9"/>
      <c r="H30" s="9"/>
      <c r="I30" s="12"/>
      <c r="J30" s="30"/>
      <c r="K30" s="30"/>
    </row>
    <row r="31" spans="1:11" s="28" customFormat="1" ht="13.5" customHeight="1">
      <c r="A31" s="52"/>
      <c r="B31" s="9"/>
      <c r="C31" s="9" t="s">
        <v>29</v>
      </c>
      <c r="D31" s="9"/>
      <c r="E31" s="12">
        <v>4</v>
      </c>
      <c r="F31" s="12"/>
      <c r="G31" s="9" t="s">
        <v>28</v>
      </c>
      <c r="H31" s="9"/>
      <c r="I31" s="12">
        <v>6</v>
      </c>
      <c r="J31" s="30"/>
      <c r="K31" s="30"/>
    </row>
    <row r="32" spans="1:11" s="28" customFormat="1" ht="13.5" customHeight="1" thickBot="1">
      <c r="A32" s="32"/>
      <c r="B32" s="33"/>
      <c r="C32" s="33"/>
      <c r="D32" s="33"/>
      <c r="E32" s="34"/>
      <c r="F32" s="34"/>
      <c r="G32" s="33"/>
      <c r="H32" s="33"/>
      <c r="I32" s="34"/>
      <c r="J32" s="30"/>
      <c r="K32" s="30"/>
    </row>
    <row r="33" spans="1:9" ht="15.75">
      <c r="A33" s="35"/>
      <c r="B33" s="36"/>
      <c r="C33" s="36"/>
      <c r="D33" s="36"/>
      <c r="E33" s="36"/>
      <c r="F33" s="36"/>
      <c r="G33" s="36"/>
      <c r="H33" s="36"/>
      <c r="I33" s="36"/>
    </row>
    <row r="35" spans="1:8" s="21" customFormat="1" ht="18.75">
      <c r="A35" s="37"/>
      <c r="B35" s="38" t="s">
        <v>40</v>
      </c>
      <c r="H35" s="23"/>
    </row>
    <row r="37" spans="1:9" s="38" customFormat="1" ht="18.75">
      <c r="A37" s="39" t="s">
        <v>12</v>
      </c>
      <c r="B37" s="40"/>
      <c r="C37" s="40"/>
      <c r="D37" s="41" t="s">
        <v>20</v>
      </c>
      <c r="E37" s="41" t="s">
        <v>21</v>
      </c>
      <c r="F37" s="41" t="s">
        <v>22</v>
      </c>
      <c r="G37" s="41" t="s">
        <v>36</v>
      </c>
      <c r="H37" s="41" t="s">
        <v>37</v>
      </c>
      <c r="I37" s="41" t="s">
        <v>2</v>
      </c>
    </row>
    <row r="38" spans="1:11" ht="21">
      <c r="A38" s="42" t="s">
        <v>27</v>
      </c>
      <c r="B38" s="43"/>
      <c r="C38" s="44"/>
      <c r="D38" s="45">
        <f>8+10+7+9</f>
        <v>34</v>
      </c>
      <c r="E38" s="51">
        <f>10+9+9+8</f>
        <v>36</v>
      </c>
      <c r="F38" s="51">
        <f>10+8+10+9</f>
        <v>37</v>
      </c>
      <c r="G38" s="46"/>
      <c r="H38" s="46"/>
      <c r="I38" s="47">
        <f aca="true" t="shared" si="0" ref="I38:I43">SUM(D38:H38)</f>
        <v>107</v>
      </c>
      <c r="J38" s="1"/>
      <c r="K38" s="1"/>
    </row>
    <row r="39" spans="1:11" ht="21">
      <c r="A39" s="48" t="s">
        <v>24</v>
      </c>
      <c r="B39" s="36"/>
      <c r="C39" s="50"/>
      <c r="D39" s="45">
        <f>7+10+9+4</f>
        <v>30</v>
      </c>
      <c r="E39" s="51">
        <f>0+8+7+10</f>
        <v>25</v>
      </c>
      <c r="F39" s="51">
        <f>7+2+6+10</f>
        <v>25</v>
      </c>
      <c r="G39" s="46"/>
      <c r="H39" s="46"/>
      <c r="I39" s="47">
        <f t="shared" si="0"/>
        <v>80</v>
      </c>
      <c r="J39" s="50"/>
      <c r="K39" s="50"/>
    </row>
    <row r="40" spans="1:11" ht="21">
      <c r="A40" s="42" t="s">
        <v>28</v>
      </c>
      <c r="B40" s="43"/>
      <c r="C40" s="44"/>
      <c r="D40" s="45">
        <f>6+0+3+6</f>
        <v>15</v>
      </c>
      <c r="E40" s="51">
        <f>7+9+10+2</f>
        <v>28</v>
      </c>
      <c r="F40" s="51">
        <f>3+9+10+6</f>
        <v>28</v>
      </c>
      <c r="G40" s="46"/>
      <c r="H40" s="46"/>
      <c r="I40" s="47">
        <f t="shared" si="0"/>
        <v>71</v>
      </c>
      <c r="J40" s="50"/>
      <c r="K40" s="50"/>
    </row>
    <row r="41" spans="1:11" ht="21">
      <c r="A41" s="42" t="s">
        <v>23</v>
      </c>
      <c r="B41" s="43"/>
      <c r="C41" s="44"/>
      <c r="D41" s="45">
        <f>3+0+6+6</f>
        <v>15</v>
      </c>
      <c r="E41" s="51">
        <f>3+2+1+7</f>
        <v>13</v>
      </c>
      <c r="F41" s="51">
        <f>8+1+4+1</f>
        <v>14</v>
      </c>
      <c r="G41" s="46"/>
      <c r="H41" s="46"/>
      <c r="I41" s="47">
        <f t="shared" si="0"/>
        <v>42</v>
      </c>
      <c r="J41" s="50"/>
      <c r="K41" s="50"/>
    </row>
    <row r="42" spans="1:11" ht="21">
      <c r="A42" s="42" t="s">
        <v>29</v>
      </c>
      <c r="B42" s="43"/>
      <c r="C42" s="44"/>
      <c r="D42" s="45">
        <f>2+10+1+4</f>
        <v>17</v>
      </c>
      <c r="E42" s="51">
        <f>5+1+0+0</f>
        <v>6</v>
      </c>
      <c r="F42" s="51">
        <f>2+7+0+4</f>
        <v>13</v>
      </c>
      <c r="G42" s="46"/>
      <c r="H42" s="46"/>
      <c r="I42" s="47">
        <f t="shared" si="0"/>
        <v>36</v>
      </c>
      <c r="J42" s="50"/>
      <c r="K42" s="50"/>
    </row>
    <row r="43" spans="1:11" ht="21">
      <c r="A43" s="42" t="s">
        <v>26</v>
      </c>
      <c r="B43" s="43"/>
      <c r="C43" s="44"/>
      <c r="D43" s="45">
        <f>4+0+4+1</f>
        <v>9</v>
      </c>
      <c r="E43" s="51">
        <f>5+1+3+3</f>
        <v>12</v>
      </c>
      <c r="F43" s="51">
        <f>0+3+0+0</f>
        <v>3</v>
      </c>
      <c r="G43" s="46"/>
      <c r="H43" s="46"/>
      <c r="I43" s="47">
        <f t="shared" si="0"/>
        <v>24</v>
      </c>
      <c r="J43" s="50"/>
      <c r="K43" s="50"/>
    </row>
    <row r="44" spans="3:11" ht="15.75">
      <c r="C44" s="36"/>
      <c r="D44" s="36"/>
      <c r="E44" s="50"/>
      <c r="F44" s="50"/>
      <c r="G44" s="50"/>
      <c r="H44" s="50"/>
      <c r="I44" s="50"/>
      <c r="J44" s="50"/>
      <c r="K44" s="50"/>
    </row>
    <row r="45" spans="3:11" ht="15.75">
      <c r="C45" s="36"/>
      <c r="D45" s="36"/>
      <c r="E45" s="50"/>
      <c r="F45" s="50"/>
      <c r="G45" s="50"/>
      <c r="H45" s="50"/>
      <c r="I45" s="50"/>
      <c r="J45" s="50"/>
      <c r="K45" s="50"/>
    </row>
    <row r="46" spans="3:11" ht="15.75">
      <c r="C46" s="36"/>
      <c r="D46" s="36"/>
      <c r="E46" s="50"/>
      <c r="F46" s="50"/>
      <c r="G46" s="50"/>
      <c r="H46" s="50"/>
      <c r="I46" s="50"/>
      <c r="J46" s="50"/>
      <c r="K46" s="50"/>
    </row>
    <row r="47" spans="3:11" ht="15.75">
      <c r="C47" s="36"/>
      <c r="D47" s="36"/>
      <c r="E47" s="50"/>
      <c r="F47" s="50"/>
      <c r="G47" s="50"/>
      <c r="H47" s="50"/>
      <c r="I47" s="50"/>
      <c r="J47" s="50"/>
      <c r="K47" s="50"/>
    </row>
    <row r="48" spans="3:11" ht="15.75">
      <c r="C48" s="36"/>
      <c r="D48" s="36"/>
      <c r="E48" s="50"/>
      <c r="F48" s="50"/>
      <c r="G48" s="50"/>
      <c r="H48" s="50"/>
      <c r="I48" s="50"/>
      <c r="J48" s="50"/>
      <c r="K48" s="50"/>
    </row>
    <row r="49" spans="3:11" ht="15.75">
      <c r="C49" s="36"/>
      <c r="D49" s="36"/>
      <c r="E49" s="50"/>
      <c r="F49" s="50"/>
      <c r="G49" s="50"/>
      <c r="H49" s="50"/>
      <c r="I49" s="50"/>
      <c r="J49" s="50"/>
      <c r="K49" s="50"/>
    </row>
    <row r="50" spans="3:11" ht="15.75">
      <c r="C50" s="36"/>
      <c r="D50" s="36"/>
      <c r="E50" s="50"/>
      <c r="F50" s="50"/>
      <c r="G50" s="50"/>
      <c r="H50" s="50"/>
      <c r="I50" s="50"/>
      <c r="J50" s="50"/>
      <c r="K50" s="50"/>
    </row>
    <row r="51" spans="3:11" ht="15.75">
      <c r="C51" s="36"/>
      <c r="D51" s="36"/>
      <c r="E51" s="50"/>
      <c r="F51" s="50"/>
      <c r="G51" s="50"/>
      <c r="H51" s="50"/>
      <c r="I51" s="50"/>
      <c r="J51" s="50"/>
      <c r="K51" s="50"/>
    </row>
    <row r="52" spans="3:11" ht="15.75">
      <c r="C52" s="36"/>
      <c r="D52" s="36"/>
      <c r="E52" s="50"/>
      <c r="F52" s="50"/>
      <c r="G52" s="50"/>
      <c r="H52" s="50"/>
      <c r="I52" s="50"/>
      <c r="J52" s="50"/>
      <c r="K52" s="50"/>
    </row>
    <row r="53" spans="3:11" ht="15.75">
      <c r="C53" s="36"/>
      <c r="D53" s="36"/>
      <c r="E53" s="50"/>
      <c r="F53" s="50"/>
      <c r="G53" s="50"/>
      <c r="H53" s="50"/>
      <c r="I53" s="50"/>
      <c r="J53" s="50"/>
      <c r="K53" s="50"/>
    </row>
    <row r="54" spans="3:11" ht="15.75">
      <c r="C54" s="36"/>
      <c r="D54" s="36"/>
      <c r="E54" s="50"/>
      <c r="F54" s="50"/>
      <c r="G54" s="50"/>
      <c r="H54" s="50"/>
      <c r="I54" s="50"/>
      <c r="J54" s="50"/>
      <c r="K54" s="50"/>
    </row>
    <row r="55" spans="3:11" ht="15.75">
      <c r="C55" s="36"/>
      <c r="D55" s="36"/>
      <c r="E55" s="50"/>
      <c r="F55" s="50"/>
      <c r="G55" s="50"/>
      <c r="H55" s="50"/>
      <c r="I55" s="50"/>
      <c r="J55" s="50"/>
      <c r="K55" s="50"/>
    </row>
    <row r="56" spans="3:11" ht="15.75">
      <c r="C56" s="36"/>
      <c r="D56" s="36"/>
      <c r="E56" s="50"/>
      <c r="F56" s="50"/>
      <c r="G56" s="50"/>
      <c r="H56" s="50"/>
      <c r="I56" s="50"/>
      <c r="J56" s="50"/>
      <c r="K56" s="50"/>
    </row>
    <row r="57" spans="3:11" ht="15.75">
      <c r="C57" s="36"/>
      <c r="D57" s="36"/>
      <c r="E57" s="50"/>
      <c r="F57" s="50"/>
      <c r="G57" s="50"/>
      <c r="H57" s="50"/>
      <c r="I57" s="50"/>
      <c r="J57" s="50"/>
      <c r="K57" s="50"/>
    </row>
    <row r="58" spans="4:11" ht="15.75">
      <c r="D58" s="36"/>
      <c r="E58" s="36"/>
      <c r="F58" s="36"/>
      <c r="G58" s="36"/>
      <c r="H58" s="36"/>
      <c r="I58" s="36"/>
      <c r="J58" s="36"/>
      <c r="K58" s="36"/>
    </row>
    <row r="59" spans="4:11" ht="15.75">
      <c r="D59" s="36"/>
      <c r="E59" s="36"/>
      <c r="F59" s="36"/>
      <c r="G59" s="36"/>
      <c r="H59" s="36"/>
      <c r="I59" s="36"/>
      <c r="J59" s="36"/>
      <c r="K59" s="36"/>
    </row>
    <row r="60" spans="4:11" ht="15.75">
      <c r="D60" s="36"/>
      <c r="E60" s="36"/>
      <c r="F60" s="36"/>
      <c r="G60" s="36"/>
      <c r="H60" s="36"/>
      <c r="I60" s="36"/>
      <c r="J60" s="36"/>
      <c r="K60" s="36"/>
    </row>
    <row r="61" spans="4:11" ht="15.75">
      <c r="D61" s="36"/>
      <c r="E61" s="36"/>
      <c r="F61" s="36"/>
      <c r="G61" s="36"/>
      <c r="H61" s="36"/>
      <c r="I61" s="36"/>
      <c r="J61" s="36"/>
      <c r="K61" s="36"/>
    </row>
    <row r="62" spans="4:11" ht="15.75">
      <c r="D62" s="36"/>
      <c r="E62" s="36"/>
      <c r="F62" s="36"/>
      <c r="G62" s="36"/>
      <c r="H62" s="36"/>
      <c r="I62" s="36"/>
      <c r="J62" s="36"/>
      <c r="K62" s="36"/>
    </row>
    <row r="63" spans="4:11" ht="15.75">
      <c r="D63" s="36"/>
      <c r="E63" s="36"/>
      <c r="F63" s="36"/>
      <c r="G63" s="36"/>
      <c r="H63" s="36"/>
      <c r="I63" s="36"/>
      <c r="J63" s="36"/>
      <c r="K63" s="36"/>
    </row>
    <row r="64" spans="4:11" ht="15.75">
      <c r="D64" s="36"/>
      <c r="E64" s="36"/>
      <c r="F64" s="36"/>
      <c r="G64" s="36"/>
      <c r="H64" s="36"/>
      <c r="I64" s="36"/>
      <c r="J64" s="36"/>
      <c r="K64" s="36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</sheetData>
  <sheetProtection/>
  <printOptions/>
  <pageMargins left="0.3937007874015748" right="0.3937007874015748" top="0.1968503937007874" bottom="0.1968503937007874" header="0" footer="0"/>
  <pageSetup fitToHeight="1" fitToWidth="1"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="75" zoomScaleNormal="75" zoomScalePageLayoutView="0" workbookViewId="0" topLeftCell="A1">
      <selection activeCell="D34" sqref="D34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58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25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42477</v>
      </c>
      <c r="E7" s="21"/>
      <c r="G7" s="21"/>
      <c r="H7" s="21" t="s">
        <v>33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28</v>
      </c>
      <c r="D9" s="29"/>
      <c r="E9" s="30">
        <v>1</v>
      </c>
      <c r="G9" s="28" t="s">
        <v>27</v>
      </c>
      <c r="I9" s="30">
        <v>9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29</v>
      </c>
      <c r="E11" s="30">
        <v>1</v>
      </c>
      <c r="F11" s="30"/>
      <c r="G11" s="28" t="s">
        <v>24</v>
      </c>
      <c r="I11" s="30">
        <v>9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23</v>
      </c>
      <c r="E13" s="30">
        <v>10</v>
      </c>
      <c r="F13" s="30"/>
      <c r="G13" s="28" t="s">
        <v>26</v>
      </c>
      <c r="I13" s="30">
        <v>0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8</v>
      </c>
      <c r="C15" s="28" t="s">
        <v>29</v>
      </c>
      <c r="E15" s="30">
        <v>0</v>
      </c>
      <c r="F15" s="30"/>
      <c r="G15" s="28" t="s">
        <v>23</v>
      </c>
      <c r="I15" s="30">
        <v>10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">
        <v>26</v>
      </c>
      <c r="E17" s="30">
        <v>0</v>
      </c>
      <c r="F17" s="30"/>
      <c r="G17" s="28" t="s">
        <v>27</v>
      </c>
      <c r="I17" s="30">
        <v>10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">
        <v>28</v>
      </c>
      <c r="E19" s="30">
        <v>6</v>
      </c>
      <c r="F19" s="30"/>
      <c r="G19" s="28" t="s">
        <v>24</v>
      </c>
      <c r="I19" s="30">
        <v>4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9</v>
      </c>
      <c r="C21" s="28" t="s">
        <v>27</v>
      </c>
      <c r="E21" s="30">
        <v>8</v>
      </c>
      <c r="F21" s="30"/>
      <c r="G21" s="28" t="s">
        <v>24</v>
      </c>
      <c r="I21" s="30">
        <v>2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">
        <v>23</v>
      </c>
      <c r="E23" s="30">
        <v>5</v>
      </c>
      <c r="F23" s="30"/>
      <c r="G23" s="28" t="s">
        <v>28</v>
      </c>
      <c r="I23" s="30">
        <v>5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">
        <v>26</v>
      </c>
      <c r="E25" s="30">
        <v>4</v>
      </c>
      <c r="F25" s="30"/>
      <c r="G25" s="28" t="s">
        <v>29</v>
      </c>
      <c r="I25" s="30">
        <v>6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10</v>
      </c>
      <c r="B27" s="9"/>
      <c r="C27" s="9" t="s">
        <v>27</v>
      </c>
      <c r="D27" s="9"/>
      <c r="E27" s="12">
        <v>10</v>
      </c>
      <c r="F27" s="12"/>
      <c r="G27" s="9" t="s">
        <v>29</v>
      </c>
      <c r="H27" s="9"/>
      <c r="I27" s="12">
        <v>0</v>
      </c>
      <c r="J27" s="30"/>
      <c r="K27" s="30"/>
    </row>
    <row r="28" spans="1:11" s="28" customFormat="1" ht="13.5" customHeight="1">
      <c r="A28" s="52"/>
      <c r="B28" s="9"/>
      <c r="C28" s="9"/>
      <c r="D28" s="9"/>
      <c r="E28" s="12"/>
      <c r="F28" s="12"/>
      <c r="G28" s="9"/>
      <c r="H28" s="9"/>
      <c r="I28" s="12"/>
      <c r="J28" s="30"/>
      <c r="K28" s="30"/>
    </row>
    <row r="29" spans="1:11" s="28" customFormat="1" ht="13.5" customHeight="1">
      <c r="A29" s="52"/>
      <c r="B29" s="9"/>
      <c r="C29" s="9" t="s">
        <v>28</v>
      </c>
      <c r="D29" s="9"/>
      <c r="E29" s="12">
        <v>7</v>
      </c>
      <c r="F29" s="12"/>
      <c r="G29" s="9" t="s">
        <v>26</v>
      </c>
      <c r="H29" s="9"/>
      <c r="I29" s="12">
        <v>3</v>
      </c>
      <c r="J29" s="30"/>
      <c r="K29" s="30"/>
    </row>
    <row r="30" spans="1:11" s="28" customFormat="1" ht="13.5" customHeight="1">
      <c r="A30" s="52"/>
      <c r="B30" s="9"/>
      <c r="C30" s="9"/>
      <c r="D30" s="9"/>
      <c r="E30" s="12"/>
      <c r="F30" s="12"/>
      <c r="G30" s="9"/>
      <c r="H30" s="9"/>
      <c r="I30" s="12"/>
      <c r="J30" s="30"/>
      <c r="K30" s="30"/>
    </row>
    <row r="31" spans="1:11" s="28" customFormat="1" ht="13.5" customHeight="1">
      <c r="A31" s="52"/>
      <c r="B31" s="9"/>
      <c r="C31" s="9" t="s">
        <v>24</v>
      </c>
      <c r="D31" s="9"/>
      <c r="E31" s="12">
        <v>8</v>
      </c>
      <c r="F31" s="12"/>
      <c r="G31" s="9" t="s">
        <v>23</v>
      </c>
      <c r="H31" s="9"/>
      <c r="I31" s="12">
        <v>2</v>
      </c>
      <c r="J31" s="30"/>
      <c r="K31" s="30"/>
    </row>
    <row r="32" spans="1:11" s="28" customFormat="1" ht="13.5" customHeight="1" thickBot="1">
      <c r="A32" s="32"/>
      <c r="B32" s="33"/>
      <c r="C32" s="33"/>
      <c r="D32" s="33"/>
      <c r="E32" s="34"/>
      <c r="F32" s="34"/>
      <c r="G32" s="33"/>
      <c r="H32" s="33"/>
      <c r="I32" s="34"/>
      <c r="J32" s="30"/>
      <c r="K32" s="30"/>
    </row>
    <row r="33" spans="1:9" ht="15.75">
      <c r="A33" s="35"/>
      <c r="B33" s="36"/>
      <c r="C33" s="36"/>
      <c r="D33" s="36"/>
      <c r="E33" s="36"/>
      <c r="F33" s="36"/>
      <c r="G33" s="36"/>
      <c r="H33" s="36"/>
      <c r="I33" s="36"/>
    </row>
    <row r="35" spans="1:8" s="21" customFormat="1" ht="18.75">
      <c r="A35" s="37"/>
      <c r="B35" s="38" t="s">
        <v>39</v>
      </c>
      <c r="H35" s="23"/>
    </row>
    <row r="37" spans="1:9" s="38" customFormat="1" ht="18.75">
      <c r="A37" s="39" t="s">
        <v>12</v>
      </c>
      <c r="B37" s="40"/>
      <c r="C37" s="40"/>
      <c r="D37" s="41" t="s">
        <v>20</v>
      </c>
      <c r="E37" s="41" t="s">
        <v>21</v>
      </c>
      <c r="F37" s="41" t="s">
        <v>22</v>
      </c>
      <c r="G37" s="41" t="s">
        <v>36</v>
      </c>
      <c r="H37" s="41" t="s">
        <v>37</v>
      </c>
      <c r="I37" s="41" t="s">
        <v>2</v>
      </c>
    </row>
    <row r="38" spans="1:11" ht="21">
      <c r="A38" s="42" t="s">
        <v>27</v>
      </c>
      <c r="B38" s="43"/>
      <c r="C38" s="44"/>
      <c r="D38" s="45">
        <f>8+10+7+9</f>
        <v>34</v>
      </c>
      <c r="E38" s="51">
        <f>10+9+9+8</f>
        <v>36</v>
      </c>
      <c r="F38" s="51">
        <f>10+8+10+9</f>
        <v>37</v>
      </c>
      <c r="G38" s="51">
        <f>9+10+8+10</f>
        <v>37</v>
      </c>
      <c r="H38" s="46"/>
      <c r="I38" s="47">
        <f aca="true" t="shared" si="0" ref="I38:I43">SUM(D38:H38)</f>
        <v>144</v>
      </c>
      <c r="J38" s="1"/>
      <c r="K38" s="1"/>
    </row>
    <row r="39" spans="1:11" ht="21">
      <c r="A39" s="48" t="s">
        <v>24</v>
      </c>
      <c r="B39" s="36"/>
      <c r="C39" s="50"/>
      <c r="D39" s="45">
        <f>7+10+9+4</f>
        <v>30</v>
      </c>
      <c r="E39" s="51">
        <f>0+8+7+10</f>
        <v>25</v>
      </c>
      <c r="F39" s="51">
        <f>7+2+6+10</f>
        <v>25</v>
      </c>
      <c r="G39" s="51">
        <f>9+4+2+8</f>
        <v>23</v>
      </c>
      <c r="H39" s="46"/>
      <c r="I39" s="47">
        <f t="shared" si="0"/>
        <v>103</v>
      </c>
      <c r="J39" s="50"/>
      <c r="K39" s="50"/>
    </row>
    <row r="40" spans="1:11" ht="21">
      <c r="A40" s="42" t="s">
        <v>28</v>
      </c>
      <c r="B40" s="43"/>
      <c r="C40" s="44"/>
      <c r="D40" s="45">
        <f>6+0+3+6</f>
        <v>15</v>
      </c>
      <c r="E40" s="51">
        <f>7+9+10+2</f>
        <v>28</v>
      </c>
      <c r="F40" s="51">
        <f>3+9+10+6</f>
        <v>28</v>
      </c>
      <c r="G40" s="51">
        <f>1+6+5+7</f>
        <v>19</v>
      </c>
      <c r="H40" s="46"/>
      <c r="I40" s="47">
        <f t="shared" si="0"/>
        <v>90</v>
      </c>
      <c r="J40" s="50"/>
      <c r="K40" s="50"/>
    </row>
    <row r="41" spans="1:11" ht="21">
      <c r="A41" s="42" t="s">
        <v>23</v>
      </c>
      <c r="B41" s="43"/>
      <c r="C41" s="44"/>
      <c r="D41" s="45">
        <f>3+0+6+6</f>
        <v>15</v>
      </c>
      <c r="E41" s="51">
        <f>3+2+1+7</f>
        <v>13</v>
      </c>
      <c r="F41" s="51">
        <f>8+1+4+1</f>
        <v>14</v>
      </c>
      <c r="G41" s="51">
        <f>10+10+5+2</f>
        <v>27</v>
      </c>
      <c r="H41" s="49"/>
      <c r="I41" s="47">
        <f t="shared" si="0"/>
        <v>69</v>
      </c>
      <c r="J41" s="50"/>
      <c r="K41" s="50"/>
    </row>
    <row r="42" spans="1:11" ht="21">
      <c r="A42" s="42" t="s">
        <v>29</v>
      </c>
      <c r="B42" s="43"/>
      <c r="C42" s="44"/>
      <c r="D42" s="45">
        <f>2+10+1+4</f>
        <v>17</v>
      </c>
      <c r="E42" s="51">
        <f>5+1+0+0</f>
        <v>6</v>
      </c>
      <c r="F42" s="51">
        <f>2+7+0+4</f>
        <v>13</v>
      </c>
      <c r="G42" s="51">
        <f>1+0+6+0</f>
        <v>7</v>
      </c>
      <c r="H42" s="46"/>
      <c r="I42" s="47">
        <f t="shared" si="0"/>
        <v>43</v>
      </c>
      <c r="J42" s="50"/>
      <c r="K42" s="50"/>
    </row>
    <row r="43" spans="1:11" ht="21">
      <c r="A43" s="42" t="s">
        <v>26</v>
      </c>
      <c r="B43" s="43"/>
      <c r="C43" s="44"/>
      <c r="D43" s="45">
        <f>4+0+4+1</f>
        <v>9</v>
      </c>
      <c r="E43" s="51">
        <f>5+1+3+3</f>
        <v>12</v>
      </c>
      <c r="F43" s="51">
        <f>0+3+0+0</f>
        <v>3</v>
      </c>
      <c r="G43" s="51">
        <f>0+0+4+3</f>
        <v>7</v>
      </c>
      <c r="H43" s="46"/>
      <c r="I43" s="47">
        <f t="shared" si="0"/>
        <v>31</v>
      </c>
      <c r="J43" s="50"/>
      <c r="K43" s="50"/>
    </row>
    <row r="44" spans="3:11" ht="15.75">
      <c r="C44" s="36"/>
      <c r="D44" s="36"/>
      <c r="E44" s="50"/>
      <c r="F44" s="50"/>
      <c r="G44" s="50"/>
      <c r="H44" s="50"/>
      <c r="I44" s="50"/>
      <c r="J44" s="50"/>
      <c r="K44" s="50"/>
    </row>
    <row r="45" spans="3:11" ht="15.75">
      <c r="C45" s="36"/>
      <c r="D45" s="36"/>
      <c r="E45" s="50"/>
      <c r="F45" s="50"/>
      <c r="G45" s="50"/>
      <c r="H45" s="50"/>
      <c r="I45" s="50"/>
      <c r="J45" s="50"/>
      <c r="K45" s="50"/>
    </row>
    <row r="46" spans="3:11" ht="15.75">
      <c r="C46" s="36"/>
      <c r="D46" s="36"/>
      <c r="E46" s="50"/>
      <c r="F46" s="50"/>
      <c r="G46" s="50"/>
      <c r="H46" s="50"/>
      <c r="I46" s="50"/>
      <c r="J46" s="50"/>
      <c r="K46" s="50"/>
    </row>
    <row r="47" spans="3:11" ht="15.75">
      <c r="C47" s="36"/>
      <c r="D47" s="36"/>
      <c r="E47" s="50"/>
      <c r="F47" s="50"/>
      <c r="G47" s="50"/>
      <c r="H47" s="50"/>
      <c r="I47" s="50"/>
      <c r="J47" s="50"/>
      <c r="K47" s="50"/>
    </row>
    <row r="48" spans="3:11" ht="15.75">
      <c r="C48" s="36"/>
      <c r="D48" s="36"/>
      <c r="E48" s="50"/>
      <c r="F48" s="50"/>
      <c r="G48" s="50"/>
      <c r="H48" s="50"/>
      <c r="I48" s="50"/>
      <c r="J48" s="50"/>
      <c r="K48" s="50"/>
    </row>
    <row r="49" spans="3:11" ht="15.75">
      <c r="C49" s="36"/>
      <c r="D49" s="36"/>
      <c r="E49" s="50"/>
      <c r="F49" s="50"/>
      <c r="G49" s="50"/>
      <c r="H49" s="50"/>
      <c r="I49" s="50"/>
      <c r="J49" s="50"/>
      <c r="K49" s="50"/>
    </row>
    <row r="50" spans="3:11" ht="15.75">
      <c r="C50" s="36"/>
      <c r="D50" s="36"/>
      <c r="E50" s="50"/>
      <c r="F50" s="50"/>
      <c r="G50" s="50"/>
      <c r="H50" s="50"/>
      <c r="I50" s="50"/>
      <c r="J50" s="50"/>
      <c r="K50" s="50"/>
    </row>
    <row r="51" spans="3:11" ht="15.75">
      <c r="C51" s="36"/>
      <c r="D51" s="36"/>
      <c r="E51" s="50"/>
      <c r="F51" s="50"/>
      <c r="G51" s="50"/>
      <c r="H51" s="50"/>
      <c r="I51" s="50"/>
      <c r="J51" s="50"/>
      <c r="K51" s="50"/>
    </row>
    <row r="52" spans="3:11" ht="15.75">
      <c r="C52" s="36"/>
      <c r="D52" s="36"/>
      <c r="E52" s="50"/>
      <c r="F52" s="50"/>
      <c r="G52" s="50"/>
      <c r="H52" s="50"/>
      <c r="I52" s="50"/>
      <c r="J52" s="50"/>
      <c r="K52" s="50"/>
    </row>
    <row r="53" spans="3:11" ht="15.75">
      <c r="C53" s="36"/>
      <c r="D53" s="36"/>
      <c r="E53" s="50"/>
      <c r="F53" s="50"/>
      <c r="G53" s="50"/>
      <c r="H53" s="50"/>
      <c r="I53" s="50"/>
      <c r="J53" s="50"/>
      <c r="K53" s="50"/>
    </row>
    <row r="54" spans="3:11" ht="15.75">
      <c r="C54" s="36"/>
      <c r="D54" s="36"/>
      <c r="E54" s="50"/>
      <c r="F54" s="50"/>
      <c r="G54" s="50"/>
      <c r="H54" s="50"/>
      <c r="I54" s="50"/>
      <c r="J54" s="50"/>
      <c r="K54" s="50"/>
    </row>
    <row r="55" spans="3:11" ht="15.75">
      <c r="C55" s="36"/>
      <c r="D55" s="36"/>
      <c r="E55" s="50"/>
      <c r="F55" s="50"/>
      <c r="G55" s="50"/>
      <c r="H55" s="50"/>
      <c r="I55" s="50"/>
      <c r="J55" s="50"/>
      <c r="K55" s="50"/>
    </row>
    <row r="56" spans="3:11" ht="15.75">
      <c r="C56" s="36"/>
      <c r="D56" s="36"/>
      <c r="E56" s="50"/>
      <c r="F56" s="50"/>
      <c r="G56" s="50"/>
      <c r="H56" s="50"/>
      <c r="I56" s="50"/>
      <c r="J56" s="50"/>
      <c r="K56" s="50"/>
    </row>
    <row r="57" spans="3:11" ht="15.75">
      <c r="C57" s="36"/>
      <c r="D57" s="36"/>
      <c r="E57" s="50"/>
      <c r="F57" s="50"/>
      <c r="G57" s="50"/>
      <c r="H57" s="50"/>
      <c r="I57" s="50"/>
      <c r="J57" s="50"/>
      <c r="K57" s="50"/>
    </row>
    <row r="58" spans="4:11" ht="15.75">
      <c r="D58" s="36"/>
      <c r="E58" s="36"/>
      <c r="F58" s="36"/>
      <c r="G58" s="36"/>
      <c r="H58" s="36"/>
      <c r="I58" s="36"/>
      <c r="J58" s="36"/>
      <c r="K58" s="36"/>
    </row>
    <row r="59" spans="4:11" ht="15.75">
      <c r="D59" s="36"/>
      <c r="E59" s="36"/>
      <c r="F59" s="36"/>
      <c r="G59" s="36"/>
      <c r="H59" s="36"/>
      <c r="I59" s="36"/>
      <c r="J59" s="36"/>
      <c r="K59" s="36"/>
    </row>
    <row r="60" spans="4:11" ht="15.75">
      <c r="D60" s="36"/>
      <c r="E60" s="36"/>
      <c r="F60" s="36"/>
      <c r="G60" s="36"/>
      <c r="H60" s="36"/>
      <c r="I60" s="36"/>
      <c r="J60" s="36"/>
      <c r="K60" s="36"/>
    </row>
    <row r="61" spans="4:11" ht="15.75">
      <c r="D61" s="36"/>
      <c r="E61" s="36"/>
      <c r="F61" s="36"/>
      <c r="G61" s="36"/>
      <c r="H61" s="36"/>
      <c r="I61" s="36"/>
      <c r="J61" s="36"/>
      <c r="K61" s="36"/>
    </row>
    <row r="62" spans="4:11" ht="15.75">
      <c r="D62" s="36"/>
      <c r="E62" s="36"/>
      <c r="F62" s="36"/>
      <c r="G62" s="36"/>
      <c r="H62" s="36"/>
      <c r="I62" s="36"/>
      <c r="J62" s="36"/>
      <c r="K62" s="36"/>
    </row>
    <row r="63" spans="4:11" ht="15.75">
      <c r="D63" s="36"/>
      <c r="E63" s="36"/>
      <c r="F63" s="36"/>
      <c r="G63" s="36"/>
      <c r="H63" s="36"/>
      <c r="I63" s="36"/>
      <c r="J63" s="36"/>
      <c r="K63" s="36"/>
    </row>
    <row r="64" spans="4:11" ht="15.75">
      <c r="D64" s="36"/>
      <c r="E64" s="36"/>
      <c r="F64" s="36"/>
      <c r="G64" s="36"/>
      <c r="H64" s="36"/>
      <c r="I64" s="36"/>
      <c r="J64" s="36"/>
      <c r="K64" s="36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</sheetData>
  <sheetProtection/>
  <printOptions/>
  <pageMargins left="0.3937007874015748" right="0.3937007874015748" top="0.3937007874015748" bottom="0.1968503937007874" header="0" footer="0"/>
  <pageSetup fitToHeight="1" fitToWidth="1"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="75" zoomScaleNormal="75" zoomScalePageLayoutView="0" workbookViewId="0" topLeftCell="A1">
      <selection activeCell="F6" sqref="F6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58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25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55" t="s">
        <v>78</v>
      </c>
      <c r="E7" s="21"/>
      <c r="G7" s="21"/>
      <c r="H7" s="21" t="s">
        <v>32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24</v>
      </c>
      <c r="E9" s="30">
        <v>9</v>
      </c>
      <c r="F9" s="30"/>
      <c r="G9" s="28" t="s">
        <v>26</v>
      </c>
      <c r="I9" s="30">
        <v>1</v>
      </c>
      <c r="J9" s="29"/>
      <c r="K9" s="29"/>
    </row>
    <row r="10" spans="1:11" s="28" customFormat="1" ht="13.5" customHeight="1">
      <c r="A10" s="27"/>
      <c r="E10" s="30"/>
      <c r="F10" s="30"/>
      <c r="H10" s="29"/>
      <c r="I10" s="31"/>
      <c r="J10" s="29"/>
      <c r="K10" s="29"/>
    </row>
    <row r="11" spans="1:11" s="28" customFormat="1" ht="13.5" customHeight="1">
      <c r="A11" s="27"/>
      <c r="C11" s="28" t="s">
        <v>27</v>
      </c>
      <c r="E11" s="30">
        <v>2</v>
      </c>
      <c r="F11" s="30"/>
      <c r="G11" s="28" t="s">
        <v>23</v>
      </c>
      <c r="I11" s="30">
        <v>8</v>
      </c>
      <c r="J11" s="31"/>
      <c r="K11" s="31"/>
    </row>
    <row r="12" spans="1:11" s="28" customFormat="1" ht="13.5" customHeight="1">
      <c r="A12" s="27"/>
      <c r="E12" s="30"/>
      <c r="F12" s="30"/>
      <c r="I12" s="30"/>
      <c r="J12" s="30"/>
      <c r="K12" s="30"/>
    </row>
    <row r="13" spans="1:11" s="28" customFormat="1" ht="13.5" customHeight="1">
      <c r="A13" s="27"/>
      <c r="C13" s="28" t="s">
        <v>29</v>
      </c>
      <c r="E13" s="30">
        <v>6</v>
      </c>
      <c r="F13" s="30"/>
      <c r="G13" s="28" t="s">
        <v>28</v>
      </c>
      <c r="I13" s="30">
        <v>4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8</v>
      </c>
      <c r="C15" s="28" t="s">
        <v>28</v>
      </c>
      <c r="E15" s="30">
        <v>2</v>
      </c>
      <c r="F15" s="30"/>
      <c r="G15" s="28" t="s">
        <v>27</v>
      </c>
      <c r="I15" s="30">
        <v>8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">
        <v>29</v>
      </c>
      <c r="E17" s="30">
        <v>1</v>
      </c>
      <c r="F17" s="30"/>
      <c r="G17" s="28" t="s">
        <v>24</v>
      </c>
      <c r="I17" s="30">
        <v>9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">
        <v>23</v>
      </c>
      <c r="E19" s="30">
        <v>8</v>
      </c>
      <c r="F19" s="30"/>
      <c r="G19" s="28" t="s">
        <v>26</v>
      </c>
      <c r="I19" s="30">
        <v>2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9</v>
      </c>
      <c r="C21" s="9" t="s">
        <v>29</v>
      </c>
      <c r="D21" s="9"/>
      <c r="E21" s="12">
        <v>5</v>
      </c>
      <c r="F21" s="12"/>
      <c r="G21" s="9" t="s">
        <v>23</v>
      </c>
      <c r="I21" s="30">
        <v>5</v>
      </c>
      <c r="J21" s="30"/>
      <c r="K21" s="30"/>
    </row>
    <row r="22" spans="1:11" s="28" customFormat="1" ht="13.5" customHeight="1">
      <c r="A22" s="27"/>
      <c r="C22" s="9"/>
      <c r="D22" s="9"/>
      <c r="E22" s="12"/>
      <c r="F22" s="12"/>
      <c r="G22" s="9"/>
      <c r="I22" s="30"/>
      <c r="J22" s="30"/>
      <c r="K22" s="30"/>
    </row>
    <row r="23" spans="1:11" s="28" customFormat="1" ht="13.5" customHeight="1">
      <c r="A23" s="27"/>
      <c r="C23" s="9" t="s">
        <v>26</v>
      </c>
      <c r="D23" s="9"/>
      <c r="E23" s="12">
        <v>0</v>
      </c>
      <c r="F23" s="12"/>
      <c r="G23" s="9" t="s">
        <v>27</v>
      </c>
      <c r="I23" s="30">
        <v>10</v>
      </c>
      <c r="J23" s="30"/>
      <c r="K23" s="30"/>
    </row>
    <row r="24" spans="1:11" s="28" customFormat="1" ht="13.5" customHeight="1">
      <c r="A24" s="27"/>
      <c r="C24" s="9"/>
      <c r="D24" s="9"/>
      <c r="E24" s="12"/>
      <c r="F24" s="12"/>
      <c r="G24" s="9"/>
      <c r="I24" s="30"/>
      <c r="J24" s="30"/>
      <c r="K24" s="30"/>
    </row>
    <row r="25" spans="1:11" s="28" customFormat="1" ht="13.5" customHeight="1">
      <c r="A25" s="27"/>
      <c r="C25" s="9" t="s">
        <v>28</v>
      </c>
      <c r="D25" s="9"/>
      <c r="E25" s="12">
        <v>4</v>
      </c>
      <c r="F25" s="12"/>
      <c r="G25" s="9" t="s">
        <v>24</v>
      </c>
      <c r="I25" s="30">
        <v>6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52" t="s">
        <v>10</v>
      </c>
      <c r="B27" s="9"/>
      <c r="C27" s="28" t="s">
        <v>27</v>
      </c>
      <c r="E27" s="30">
        <v>10</v>
      </c>
      <c r="F27" s="30"/>
      <c r="G27" s="28" t="s">
        <v>24</v>
      </c>
      <c r="H27" s="9"/>
      <c r="I27" s="12">
        <v>0</v>
      </c>
      <c r="J27" s="30"/>
      <c r="K27" s="30"/>
    </row>
    <row r="28" spans="1:11" s="28" customFormat="1" ht="13.5" customHeight="1">
      <c r="A28" s="52"/>
      <c r="B28" s="9"/>
      <c r="E28" s="30"/>
      <c r="H28" s="9"/>
      <c r="I28" s="12"/>
      <c r="J28" s="30"/>
      <c r="K28" s="30"/>
    </row>
    <row r="29" spans="1:11" s="28" customFormat="1" ht="13.5" customHeight="1">
      <c r="A29" s="52"/>
      <c r="B29" s="9"/>
      <c r="C29" s="28" t="s">
        <v>23</v>
      </c>
      <c r="E29" s="30">
        <v>3</v>
      </c>
      <c r="G29" s="28" t="s">
        <v>28</v>
      </c>
      <c r="H29" s="9"/>
      <c r="I29" s="12">
        <v>7</v>
      </c>
      <c r="J29" s="30"/>
      <c r="K29" s="30"/>
    </row>
    <row r="30" spans="1:11" s="28" customFormat="1" ht="13.5" customHeight="1">
      <c r="A30" s="52"/>
      <c r="B30" s="9"/>
      <c r="E30" s="30"/>
      <c r="H30" s="9"/>
      <c r="I30" s="12"/>
      <c r="J30" s="30"/>
      <c r="K30" s="30"/>
    </row>
    <row r="31" spans="1:11" s="28" customFormat="1" ht="13.5" customHeight="1">
      <c r="A31" s="52"/>
      <c r="B31" s="9"/>
      <c r="C31" s="28" t="s">
        <v>26</v>
      </c>
      <c r="E31" s="30">
        <v>0</v>
      </c>
      <c r="G31" s="28" t="s">
        <v>29</v>
      </c>
      <c r="H31" s="9"/>
      <c r="I31" s="12">
        <v>10</v>
      </c>
      <c r="J31" s="30"/>
      <c r="K31" s="30"/>
    </row>
    <row r="32" spans="1:11" s="28" customFormat="1" ht="13.5" customHeight="1" thickBot="1">
      <c r="A32" s="32"/>
      <c r="B32" s="33"/>
      <c r="C32" s="33"/>
      <c r="D32" s="33"/>
      <c r="E32" s="34"/>
      <c r="F32" s="34"/>
      <c r="G32" s="33"/>
      <c r="H32" s="33"/>
      <c r="I32" s="34"/>
      <c r="J32" s="30"/>
      <c r="K32" s="30"/>
    </row>
    <row r="33" spans="1:9" ht="15.75">
      <c r="A33" s="35"/>
      <c r="B33" s="36"/>
      <c r="C33" s="36"/>
      <c r="D33" s="36"/>
      <c r="E33" s="36"/>
      <c r="F33" s="36"/>
      <c r="G33" s="36"/>
      <c r="H33" s="36"/>
      <c r="I33" s="36"/>
    </row>
    <row r="35" spans="1:8" s="21" customFormat="1" ht="18.75">
      <c r="A35" s="37"/>
      <c r="B35" s="38" t="s">
        <v>38</v>
      </c>
      <c r="H35" s="23"/>
    </row>
    <row r="37" spans="1:9" s="38" customFormat="1" ht="18.75">
      <c r="A37" s="39" t="s">
        <v>12</v>
      </c>
      <c r="B37" s="40"/>
      <c r="C37" s="40"/>
      <c r="D37" s="41" t="s">
        <v>20</v>
      </c>
      <c r="E37" s="41" t="s">
        <v>21</v>
      </c>
      <c r="F37" s="41" t="s">
        <v>22</v>
      </c>
      <c r="G37" s="41" t="s">
        <v>36</v>
      </c>
      <c r="H37" s="41" t="s">
        <v>37</v>
      </c>
      <c r="I37" s="41" t="s">
        <v>2</v>
      </c>
    </row>
    <row r="38" spans="1:11" ht="21">
      <c r="A38" s="42" t="s">
        <v>27</v>
      </c>
      <c r="B38" s="43"/>
      <c r="C38" s="44"/>
      <c r="D38" s="45">
        <f>8+10+7+9</f>
        <v>34</v>
      </c>
      <c r="E38" s="51">
        <f>10+9+9+8</f>
        <v>36</v>
      </c>
      <c r="F38" s="51">
        <f>10+8+10+9</f>
        <v>37</v>
      </c>
      <c r="G38" s="51">
        <f>9+10+8+10</f>
        <v>37</v>
      </c>
      <c r="H38" s="51">
        <f>2+8+10+10</f>
        <v>30</v>
      </c>
      <c r="I38" s="47">
        <f aca="true" t="shared" si="0" ref="I38:I43">SUM(D38:H38)</f>
        <v>174</v>
      </c>
      <c r="J38" s="1"/>
      <c r="K38" s="1"/>
    </row>
    <row r="39" spans="1:11" ht="21">
      <c r="A39" s="48" t="s">
        <v>24</v>
      </c>
      <c r="B39" s="36"/>
      <c r="C39" s="50"/>
      <c r="D39" s="45">
        <f>7+10+9+4</f>
        <v>30</v>
      </c>
      <c r="E39" s="51">
        <f>0+8+7+10</f>
        <v>25</v>
      </c>
      <c r="F39" s="51">
        <f>7+2+6+10</f>
        <v>25</v>
      </c>
      <c r="G39" s="51">
        <f>9+4+2+8</f>
        <v>23</v>
      </c>
      <c r="H39" s="51">
        <f>9+9+6+0</f>
        <v>24</v>
      </c>
      <c r="I39" s="47">
        <f t="shared" si="0"/>
        <v>127</v>
      </c>
      <c r="J39" s="50"/>
      <c r="K39" s="50"/>
    </row>
    <row r="40" spans="1:11" ht="21">
      <c r="A40" s="42" t="s">
        <v>28</v>
      </c>
      <c r="B40" s="43"/>
      <c r="C40" s="44"/>
      <c r="D40" s="45">
        <f>6+0+3+6</f>
        <v>15</v>
      </c>
      <c r="E40" s="51">
        <f>7+9+10+2</f>
        <v>28</v>
      </c>
      <c r="F40" s="51">
        <f>3+9+10+6</f>
        <v>28</v>
      </c>
      <c r="G40" s="51">
        <f>1+6+5+7</f>
        <v>19</v>
      </c>
      <c r="H40" s="51">
        <f>4+2+4+7</f>
        <v>17</v>
      </c>
      <c r="I40" s="47">
        <f t="shared" si="0"/>
        <v>107</v>
      </c>
      <c r="J40" s="50"/>
      <c r="K40" s="50"/>
    </row>
    <row r="41" spans="1:11" ht="21">
      <c r="A41" s="42" t="s">
        <v>23</v>
      </c>
      <c r="B41" s="43"/>
      <c r="C41" s="44"/>
      <c r="D41" s="45">
        <f>3+0+6+6</f>
        <v>15</v>
      </c>
      <c r="E41" s="51">
        <f>3+2+1+7</f>
        <v>13</v>
      </c>
      <c r="F41" s="51">
        <f>8+1+4+1</f>
        <v>14</v>
      </c>
      <c r="G41" s="51">
        <f>10+10+5+2</f>
        <v>27</v>
      </c>
      <c r="H41" s="51">
        <f>8+8+5+3</f>
        <v>24</v>
      </c>
      <c r="I41" s="47">
        <f t="shared" si="0"/>
        <v>93</v>
      </c>
      <c r="J41" s="50"/>
      <c r="K41" s="50"/>
    </row>
    <row r="42" spans="1:11" ht="21">
      <c r="A42" s="42" t="s">
        <v>29</v>
      </c>
      <c r="B42" s="43"/>
      <c r="C42" s="44"/>
      <c r="D42" s="45">
        <f>2+10+1+4</f>
        <v>17</v>
      </c>
      <c r="E42" s="51">
        <f>5+1+0+0</f>
        <v>6</v>
      </c>
      <c r="F42" s="51">
        <f>2+7+0+4</f>
        <v>13</v>
      </c>
      <c r="G42" s="51">
        <f>1+0+6+0</f>
        <v>7</v>
      </c>
      <c r="H42" s="51">
        <f>6+1+5+10</f>
        <v>22</v>
      </c>
      <c r="I42" s="47">
        <f t="shared" si="0"/>
        <v>65</v>
      </c>
      <c r="J42" s="50"/>
      <c r="K42" s="50"/>
    </row>
    <row r="43" spans="1:11" ht="21">
      <c r="A43" s="42" t="s">
        <v>26</v>
      </c>
      <c r="B43" s="43"/>
      <c r="C43" s="44"/>
      <c r="D43" s="45">
        <f>4+0+4+1</f>
        <v>9</v>
      </c>
      <c r="E43" s="51">
        <f>5+1+3+3</f>
        <v>12</v>
      </c>
      <c r="F43" s="51">
        <f>0+3+0+0</f>
        <v>3</v>
      </c>
      <c r="G43" s="51">
        <f>0+0+4+3</f>
        <v>7</v>
      </c>
      <c r="H43" s="51">
        <f>1+2+0+0</f>
        <v>3</v>
      </c>
      <c r="I43" s="47">
        <f t="shared" si="0"/>
        <v>34</v>
      </c>
      <c r="J43" s="50"/>
      <c r="K43" s="50"/>
    </row>
    <row r="44" spans="3:11" ht="15.75">
      <c r="C44" s="36"/>
      <c r="D44" s="36"/>
      <c r="E44" s="50"/>
      <c r="F44" s="50"/>
      <c r="G44" s="50"/>
      <c r="H44" s="50"/>
      <c r="I44" s="50"/>
      <c r="J44" s="50"/>
      <c r="K44" s="50"/>
    </row>
    <row r="45" spans="3:11" ht="15.75">
      <c r="C45" s="36"/>
      <c r="D45" s="36"/>
      <c r="E45" s="50"/>
      <c r="F45" s="50"/>
      <c r="G45" s="50"/>
      <c r="H45" s="50"/>
      <c r="I45" s="50"/>
      <c r="J45" s="50"/>
      <c r="K45" s="50"/>
    </row>
    <row r="46" spans="3:11" ht="15.75">
      <c r="C46" s="36"/>
      <c r="D46" s="36"/>
      <c r="E46" s="50"/>
      <c r="F46" s="50"/>
      <c r="G46" s="50"/>
      <c r="H46" s="50"/>
      <c r="I46" s="50"/>
      <c r="J46" s="50"/>
      <c r="K46" s="50"/>
    </row>
    <row r="47" spans="3:11" ht="15.75">
      <c r="C47" s="36"/>
      <c r="D47" s="36"/>
      <c r="E47" s="50"/>
      <c r="F47" s="50"/>
      <c r="G47" s="50"/>
      <c r="H47" s="50"/>
      <c r="I47" s="50"/>
      <c r="J47" s="50"/>
      <c r="K47" s="50"/>
    </row>
    <row r="48" spans="3:11" ht="15.75">
      <c r="C48" s="36"/>
      <c r="D48" s="36"/>
      <c r="E48" s="50"/>
      <c r="F48" s="50"/>
      <c r="G48" s="50"/>
      <c r="H48" s="50"/>
      <c r="I48" s="50"/>
      <c r="J48" s="50"/>
      <c r="K48" s="50"/>
    </row>
    <row r="49" spans="3:11" ht="15.75">
      <c r="C49" s="36"/>
      <c r="D49" s="36"/>
      <c r="E49" s="50"/>
      <c r="F49" s="50"/>
      <c r="G49" s="50"/>
      <c r="H49" s="50"/>
      <c r="I49" s="50"/>
      <c r="J49" s="50"/>
      <c r="K49" s="50"/>
    </row>
    <row r="50" spans="3:11" ht="15.75">
      <c r="C50" s="36"/>
      <c r="D50" s="36"/>
      <c r="E50" s="50"/>
      <c r="F50" s="50"/>
      <c r="G50" s="50"/>
      <c r="H50" s="50"/>
      <c r="I50" s="50"/>
      <c r="J50" s="50"/>
      <c r="K50" s="50"/>
    </row>
    <row r="51" spans="3:11" ht="15.75">
      <c r="C51" s="36"/>
      <c r="D51" s="36"/>
      <c r="E51" s="50"/>
      <c r="F51" s="50"/>
      <c r="G51" s="50"/>
      <c r="H51" s="50"/>
      <c r="I51" s="50"/>
      <c r="J51" s="50"/>
      <c r="K51" s="50"/>
    </row>
    <row r="52" spans="3:11" ht="15.75">
      <c r="C52" s="36"/>
      <c r="D52" s="36"/>
      <c r="E52" s="50"/>
      <c r="F52" s="50"/>
      <c r="G52" s="50"/>
      <c r="H52" s="50"/>
      <c r="I52" s="50"/>
      <c r="J52" s="50"/>
      <c r="K52" s="50"/>
    </row>
    <row r="53" spans="3:11" ht="15.75">
      <c r="C53" s="36"/>
      <c r="D53" s="36"/>
      <c r="E53" s="50"/>
      <c r="F53" s="50"/>
      <c r="G53" s="50"/>
      <c r="H53" s="50"/>
      <c r="I53" s="50"/>
      <c r="J53" s="50"/>
      <c r="K53" s="50"/>
    </row>
    <row r="54" spans="3:11" ht="15.75">
      <c r="C54" s="36"/>
      <c r="D54" s="36"/>
      <c r="E54" s="50"/>
      <c r="F54" s="50"/>
      <c r="G54" s="50"/>
      <c r="H54" s="50"/>
      <c r="I54" s="50"/>
      <c r="J54" s="50"/>
      <c r="K54" s="50"/>
    </row>
    <row r="55" spans="3:11" ht="15.75">
      <c r="C55" s="36"/>
      <c r="D55" s="36"/>
      <c r="E55" s="50"/>
      <c r="F55" s="50"/>
      <c r="G55" s="50"/>
      <c r="H55" s="50"/>
      <c r="I55" s="50"/>
      <c r="J55" s="50"/>
      <c r="K55" s="50"/>
    </row>
    <row r="56" spans="3:11" ht="15.75">
      <c r="C56" s="36"/>
      <c r="D56" s="36"/>
      <c r="E56" s="50"/>
      <c r="F56" s="50"/>
      <c r="G56" s="50"/>
      <c r="H56" s="50"/>
      <c r="I56" s="50"/>
      <c r="J56" s="50"/>
      <c r="K56" s="50"/>
    </row>
    <row r="57" spans="3:11" ht="15.75">
      <c r="C57" s="36"/>
      <c r="D57" s="36"/>
      <c r="E57" s="50"/>
      <c r="F57" s="50"/>
      <c r="G57" s="50"/>
      <c r="H57" s="50"/>
      <c r="I57" s="50"/>
      <c r="J57" s="50"/>
      <c r="K57" s="50"/>
    </row>
    <row r="58" spans="4:11" ht="15.75">
      <c r="D58" s="36"/>
      <c r="E58" s="36"/>
      <c r="F58" s="36"/>
      <c r="G58" s="36"/>
      <c r="H58" s="36"/>
      <c r="I58" s="36"/>
      <c r="J58" s="36"/>
      <c r="K58" s="36"/>
    </row>
    <row r="59" spans="4:11" ht="15.75">
      <c r="D59" s="36"/>
      <c r="E59" s="36"/>
      <c r="F59" s="36"/>
      <c r="G59" s="36"/>
      <c r="H59" s="36"/>
      <c r="I59" s="36"/>
      <c r="J59" s="36"/>
      <c r="K59" s="36"/>
    </row>
    <row r="60" spans="4:11" ht="15.75">
      <c r="D60" s="36"/>
      <c r="E60" s="36"/>
      <c r="F60" s="36"/>
      <c r="G60" s="36"/>
      <c r="H60" s="36"/>
      <c r="I60" s="36"/>
      <c r="J60" s="36"/>
      <c r="K60" s="36"/>
    </row>
    <row r="61" spans="4:11" ht="15.75">
      <c r="D61" s="36"/>
      <c r="E61" s="36"/>
      <c r="F61" s="36"/>
      <c r="G61" s="36"/>
      <c r="H61" s="36"/>
      <c r="I61" s="36"/>
      <c r="J61" s="36"/>
      <c r="K61" s="36"/>
    </row>
    <row r="62" spans="4:11" ht="15.75">
      <c r="D62" s="36"/>
      <c r="E62" s="36"/>
      <c r="F62" s="36"/>
      <c r="G62" s="36"/>
      <c r="H62" s="36"/>
      <c r="I62" s="36"/>
      <c r="J62" s="36"/>
      <c r="K62" s="36"/>
    </row>
    <row r="63" spans="4:11" ht="15.75">
      <c r="D63" s="36"/>
      <c r="E63" s="36"/>
      <c r="F63" s="36"/>
      <c r="G63" s="36"/>
      <c r="H63" s="36"/>
      <c r="I63" s="36"/>
      <c r="J63" s="36"/>
      <c r="K63" s="36"/>
    </row>
    <row r="64" spans="4:11" ht="15.75">
      <c r="D64" s="36"/>
      <c r="E64" s="36"/>
      <c r="F64" s="36"/>
      <c r="G64" s="36"/>
      <c r="H64" s="36"/>
      <c r="I64" s="36"/>
      <c r="J64" s="36"/>
      <c r="K64" s="36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</sheetData>
  <sheetProtection/>
  <printOptions/>
  <pageMargins left="0.3937007874015748" right="0.3937007874015748" top="0.3937007874015748" bottom="0.1968503937007874" header="0" footer="0"/>
  <pageSetup fitToHeight="1" fitToWidth="1"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7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AS56" sqref="AS56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8.75390625" style="9" bestFit="1" customWidth="1"/>
    <col min="5" max="44" width="3.50390625" style="9" hidden="1" customWidth="1"/>
    <col min="45" max="45" width="4.875" style="9" customWidth="1"/>
    <col min="46" max="47" width="5.625" style="9" bestFit="1" customWidth="1"/>
    <col min="48" max="49" width="5.50390625" style="9" customWidth="1"/>
    <col min="50" max="50" width="6.125" style="9" customWidth="1"/>
    <col min="51" max="51" width="7.375" style="9" bestFit="1" customWidth="1"/>
    <col min="52" max="52" width="10.125" style="9" bestFit="1" customWidth="1"/>
    <col min="53" max="16384" width="9.625" style="9" customWidth="1"/>
  </cols>
  <sheetData>
    <row r="1" spans="1:51" s="2" customFormat="1" ht="15.75">
      <c r="A1" s="1"/>
      <c r="C1" s="2" t="s">
        <v>4</v>
      </c>
      <c r="AS1" s="3"/>
      <c r="AT1" s="3"/>
      <c r="AU1" s="3"/>
      <c r="AV1" s="3"/>
      <c r="AW1" s="3"/>
      <c r="AX1" s="3"/>
      <c r="AY1" s="3"/>
    </row>
    <row r="3" spans="1:52" s="2" customFormat="1" ht="15.75">
      <c r="A3" s="4"/>
      <c r="B3" s="5" t="s">
        <v>13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4" t="s">
        <v>16</v>
      </c>
      <c r="AT3" s="4" t="s">
        <v>17</v>
      </c>
      <c r="AU3" s="4" t="s">
        <v>18</v>
      </c>
      <c r="AV3" s="4" t="s">
        <v>30</v>
      </c>
      <c r="AW3" s="4" t="s">
        <v>31</v>
      </c>
      <c r="AX3" s="4" t="s">
        <v>19</v>
      </c>
      <c r="AY3" s="4" t="s">
        <v>15</v>
      </c>
      <c r="AZ3" s="4" t="s">
        <v>14</v>
      </c>
    </row>
    <row r="4" spans="1:52" ht="12.75">
      <c r="A4" s="6">
        <v>1</v>
      </c>
      <c r="B4" s="7">
        <v>1318</v>
      </c>
      <c r="C4" s="7" t="s">
        <v>42</v>
      </c>
      <c r="D4" s="7" t="s">
        <v>27</v>
      </c>
      <c r="E4" s="7">
        <v>163</v>
      </c>
      <c r="F4" s="7">
        <v>192</v>
      </c>
      <c r="G4" s="7">
        <v>189</v>
      </c>
      <c r="H4" s="7">
        <v>165</v>
      </c>
      <c r="I4" s="7">
        <v>134</v>
      </c>
      <c r="J4" s="7">
        <v>185</v>
      </c>
      <c r="K4" s="6">
        <v>212</v>
      </c>
      <c r="L4" s="6">
        <v>192</v>
      </c>
      <c r="M4" s="7">
        <v>203</v>
      </c>
      <c r="N4" s="7">
        <v>246</v>
      </c>
      <c r="O4" s="7">
        <v>210</v>
      </c>
      <c r="P4" s="7">
        <v>257</v>
      </c>
      <c r="Q4" s="7">
        <v>176</v>
      </c>
      <c r="R4" s="7">
        <v>235</v>
      </c>
      <c r="S4" s="7">
        <v>223</v>
      </c>
      <c r="T4" s="7">
        <v>185</v>
      </c>
      <c r="U4" s="7">
        <v>180</v>
      </c>
      <c r="V4" s="7">
        <v>187</v>
      </c>
      <c r="W4" s="7">
        <v>186</v>
      </c>
      <c r="X4" s="7">
        <v>197</v>
      </c>
      <c r="Y4" s="7">
        <v>210</v>
      </c>
      <c r="Z4" s="7">
        <v>161</v>
      </c>
      <c r="AA4" s="7">
        <v>197</v>
      </c>
      <c r="AB4" s="7">
        <v>266</v>
      </c>
      <c r="AC4" s="7">
        <v>192</v>
      </c>
      <c r="AD4" s="7">
        <v>160</v>
      </c>
      <c r="AE4" s="7">
        <v>195</v>
      </c>
      <c r="AF4" s="7">
        <v>185</v>
      </c>
      <c r="AG4" s="7">
        <v>199</v>
      </c>
      <c r="AH4" s="7">
        <v>209</v>
      </c>
      <c r="AI4" s="7">
        <v>192</v>
      </c>
      <c r="AJ4" s="7">
        <v>180</v>
      </c>
      <c r="AK4" s="7">
        <v>170</v>
      </c>
      <c r="AL4" s="7">
        <v>187</v>
      </c>
      <c r="AM4" s="7">
        <v>226</v>
      </c>
      <c r="AN4" s="7">
        <v>181</v>
      </c>
      <c r="AO4" s="7">
        <v>181</v>
      </c>
      <c r="AP4" s="7">
        <v>166</v>
      </c>
      <c r="AQ4" s="7">
        <v>222</v>
      </c>
      <c r="AR4" s="7">
        <v>202</v>
      </c>
      <c r="AS4" s="6">
        <f>SUM(E4:L4)</f>
        <v>1432</v>
      </c>
      <c r="AT4" s="6">
        <f>SUM(M4:T4)</f>
        <v>1735</v>
      </c>
      <c r="AU4" s="6">
        <f>SUM(U4:AB4)</f>
        <v>1584</v>
      </c>
      <c r="AV4" s="6">
        <f>SUM(AC4:AJ4)</f>
        <v>1512</v>
      </c>
      <c r="AW4" s="6">
        <f>SUM(AK4:AR4)</f>
        <v>1535</v>
      </c>
      <c r="AX4" s="6">
        <f>SUM(AS4:AW4)</f>
        <v>7798</v>
      </c>
      <c r="AY4" s="6">
        <f>COUNT(E4:AR4)</f>
        <v>40</v>
      </c>
      <c r="AZ4" s="8">
        <f>(AX4/AY4)</f>
        <v>194.95</v>
      </c>
    </row>
    <row r="5" spans="1:52" ht="12.75">
      <c r="A5" s="6">
        <v>2</v>
      </c>
      <c r="B5" s="7">
        <v>1059</v>
      </c>
      <c r="C5" s="7" t="s">
        <v>70</v>
      </c>
      <c r="D5" s="7" t="s">
        <v>23</v>
      </c>
      <c r="E5" s="7">
        <v>181</v>
      </c>
      <c r="F5" s="7">
        <v>245</v>
      </c>
      <c r="G5" s="7">
        <v>188</v>
      </c>
      <c r="H5" s="7">
        <v>157</v>
      </c>
      <c r="I5" s="7">
        <v>161</v>
      </c>
      <c r="J5" s="7">
        <v>204</v>
      </c>
      <c r="K5" s="7">
        <v>148</v>
      </c>
      <c r="L5" s="7">
        <v>217</v>
      </c>
      <c r="M5" s="7">
        <v>207</v>
      </c>
      <c r="N5" s="7">
        <v>188</v>
      </c>
      <c r="O5" s="7">
        <v>220</v>
      </c>
      <c r="P5" s="7">
        <v>175</v>
      </c>
      <c r="Q5" s="7">
        <v>169</v>
      </c>
      <c r="R5" s="7">
        <v>200</v>
      </c>
      <c r="S5" s="7">
        <v>194</v>
      </c>
      <c r="T5" s="7">
        <v>158</v>
      </c>
      <c r="U5" s="7">
        <v>188</v>
      </c>
      <c r="V5" s="7">
        <v>248</v>
      </c>
      <c r="W5" s="7">
        <v>218</v>
      </c>
      <c r="X5" s="7">
        <v>181</v>
      </c>
      <c r="Y5" s="7">
        <v>130</v>
      </c>
      <c r="Z5" s="7">
        <v>242</v>
      </c>
      <c r="AA5" s="7">
        <v>192</v>
      </c>
      <c r="AB5" s="7">
        <v>196</v>
      </c>
      <c r="AC5" s="7">
        <v>243</v>
      </c>
      <c r="AD5" s="7">
        <v>245</v>
      </c>
      <c r="AE5" s="7">
        <v>203</v>
      </c>
      <c r="AF5" s="7">
        <v>165</v>
      </c>
      <c r="AG5" s="7">
        <v>184</v>
      </c>
      <c r="AH5" s="7">
        <v>215</v>
      </c>
      <c r="AI5" s="7">
        <v>222</v>
      </c>
      <c r="AJ5" s="7">
        <v>161</v>
      </c>
      <c r="AK5" s="7">
        <v>199</v>
      </c>
      <c r="AL5" s="7">
        <v>184</v>
      </c>
      <c r="AM5" s="7">
        <v>180</v>
      </c>
      <c r="AN5" s="7">
        <v>159</v>
      </c>
      <c r="AO5" s="7">
        <v>189</v>
      </c>
      <c r="AP5" s="7">
        <v>222</v>
      </c>
      <c r="AQ5" s="7">
        <v>177</v>
      </c>
      <c r="AR5" s="7">
        <v>164</v>
      </c>
      <c r="AS5" s="6">
        <f>SUM(E5:L5)</f>
        <v>1501</v>
      </c>
      <c r="AT5" s="6">
        <f>SUM(M5:T5)</f>
        <v>1511</v>
      </c>
      <c r="AU5" s="6">
        <f>SUM(U5:AB5)</f>
        <v>1595</v>
      </c>
      <c r="AV5" s="6">
        <f>SUM(AC5:AJ5)</f>
        <v>1638</v>
      </c>
      <c r="AW5" s="6">
        <f>SUM(AK5:AR5)</f>
        <v>1474</v>
      </c>
      <c r="AX5" s="6">
        <f>SUM(AS5:AW5)</f>
        <v>7719</v>
      </c>
      <c r="AY5" s="6">
        <f>COUNT(E5:AR5)</f>
        <v>40</v>
      </c>
      <c r="AZ5" s="8">
        <f>(AX5/AY5)</f>
        <v>192.975</v>
      </c>
    </row>
    <row r="6" spans="1:52" ht="12.75">
      <c r="A6" s="6">
        <v>3</v>
      </c>
      <c r="B6" s="7">
        <v>2691</v>
      </c>
      <c r="C6" s="7" t="s">
        <v>59</v>
      </c>
      <c r="D6" s="10" t="s">
        <v>27</v>
      </c>
      <c r="E6" s="7">
        <v>178</v>
      </c>
      <c r="F6" s="7">
        <v>167</v>
      </c>
      <c r="G6" s="7">
        <v>246</v>
      </c>
      <c r="H6" s="7">
        <v>190</v>
      </c>
      <c r="I6" s="7">
        <v>208</v>
      </c>
      <c r="J6" s="7">
        <v>234</v>
      </c>
      <c r="K6" s="6">
        <v>237</v>
      </c>
      <c r="L6" s="6">
        <v>181</v>
      </c>
      <c r="M6" s="7">
        <v>199</v>
      </c>
      <c r="N6" s="7">
        <v>192</v>
      </c>
      <c r="O6" s="7">
        <v>184</v>
      </c>
      <c r="P6" s="7">
        <v>160</v>
      </c>
      <c r="Q6" s="7">
        <v>161</v>
      </c>
      <c r="R6" s="7">
        <v>213</v>
      </c>
      <c r="S6" s="7">
        <v>184</v>
      </c>
      <c r="T6" s="7">
        <v>159</v>
      </c>
      <c r="U6" s="7">
        <v>212</v>
      </c>
      <c r="V6" s="7">
        <v>238</v>
      </c>
      <c r="W6" s="7">
        <v>222</v>
      </c>
      <c r="X6" s="7">
        <v>175</v>
      </c>
      <c r="Y6" s="7">
        <v>176</v>
      </c>
      <c r="Z6" s="7">
        <v>175</v>
      </c>
      <c r="AA6" s="7">
        <v>198</v>
      </c>
      <c r="AB6" s="7">
        <v>182</v>
      </c>
      <c r="AC6" s="7">
        <v>174</v>
      </c>
      <c r="AD6" s="7">
        <v>176</v>
      </c>
      <c r="AE6" s="7">
        <v>248</v>
      </c>
      <c r="AF6" s="7">
        <v>174</v>
      </c>
      <c r="AG6" s="7">
        <v>155</v>
      </c>
      <c r="AH6" s="7">
        <v>199</v>
      </c>
      <c r="AI6" s="7">
        <v>161</v>
      </c>
      <c r="AJ6" s="7">
        <v>180</v>
      </c>
      <c r="AK6" s="7">
        <v>178</v>
      </c>
      <c r="AL6" s="7">
        <v>159</v>
      </c>
      <c r="AM6" s="7">
        <v>186</v>
      </c>
      <c r="AN6" s="7">
        <v>152</v>
      </c>
      <c r="AO6" s="7">
        <v>185</v>
      </c>
      <c r="AP6" s="7">
        <v>177</v>
      </c>
      <c r="AQ6" s="7">
        <v>175</v>
      </c>
      <c r="AR6" s="7">
        <v>173</v>
      </c>
      <c r="AS6" s="6">
        <f>SUM(E6:L6)</f>
        <v>1641</v>
      </c>
      <c r="AT6" s="6">
        <f>SUM(M6:T6)</f>
        <v>1452</v>
      </c>
      <c r="AU6" s="6">
        <f>SUM(U6:AB6)</f>
        <v>1578</v>
      </c>
      <c r="AV6" s="6">
        <f>SUM(AC6:AJ6)</f>
        <v>1467</v>
      </c>
      <c r="AW6" s="6">
        <f>SUM(AK6:AR6)</f>
        <v>1385</v>
      </c>
      <c r="AX6" s="6">
        <f>SUM(AS6:AW6)</f>
        <v>7523</v>
      </c>
      <c r="AY6" s="6">
        <f>COUNT(E6:AR6)</f>
        <v>40</v>
      </c>
      <c r="AZ6" s="8">
        <f>(AX6/AY6)</f>
        <v>188.075</v>
      </c>
    </row>
    <row r="7" spans="1:52" ht="12.75">
      <c r="A7" s="6">
        <v>4</v>
      </c>
      <c r="B7" s="7">
        <v>2278</v>
      </c>
      <c r="C7" s="7" t="s">
        <v>53</v>
      </c>
      <c r="D7" s="7" t="s">
        <v>24</v>
      </c>
      <c r="E7" s="7">
        <v>161</v>
      </c>
      <c r="F7" s="7">
        <v>201</v>
      </c>
      <c r="G7" s="7">
        <v>202</v>
      </c>
      <c r="H7" s="7">
        <v>210</v>
      </c>
      <c r="I7" s="7">
        <v>171</v>
      </c>
      <c r="J7" s="7">
        <v>186</v>
      </c>
      <c r="K7" s="7">
        <v>172</v>
      </c>
      <c r="L7" s="7">
        <v>175</v>
      </c>
      <c r="M7" s="7">
        <v>168</v>
      </c>
      <c r="N7" s="7">
        <v>170</v>
      </c>
      <c r="O7" s="7">
        <v>171</v>
      </c>
      <c r="P7" s="7">
        <v>168</v>
      </c>
      <c r="Q7" s="7">
        <v>192</v>
      </c>
      <c r="R7" s="7">
        <v>182</v>
      </c>
      <c r="S7" s="7">
        <v>201</v>
      </c>
      <c r="T7" s="7">
        <v>183</v>
      </c>
      <c r="U7" s="7"/>
      <c r="V7" s="7"/>
      <c r="W7" s="7"/>
      <c r="X7" s="7"/>
      <c r="Y7" s="7"/>
      <c r="Z7" s="7"/>
      <c r="AA7" s="7"/>
      <c r="AB7" s="7"/>
      <c r="AC7" s="7">
        <v>169</v>
      </c>
      <c r="AD7" s="7">
        <v>188</v>
      </c>
      <c r="AE7" s="7">
        <v>157</v>
      </c>
      <c r="AF7" s="7">
        <v>191</v>
      </c>
      <c r="AG7" s="7">
        <v>154</v>
      </c>
      <c r="AH7" s="7">
        <v>199</v>
      </c>
      <c r="AI7" s="7">
        <v>160</v>
      </c>
      <c r="AJ7" s="7">
        <v>198</v>
      </c>
      <c r="AK7" s="7">
        <v>169</v>
      </c>
      <c r="AL7" s="7">
        <v>143</v>
      </c>
      <c r="AM7" s="7">
        <v>199</v>
      </c>
      <c r="AN7" s="7">
        <v>149</v>
      </c>
      <c r="AO7" s="7">
        <v>225</v>
      </c>
      <c r="AP7" s="7">
        <v>135</v>
      </c>
      <c r="AQ7" s="7">
        <v>156</v>
      </c>
      <c r="AR7" s="7"/>
      <c r="AS7" s="6">
        <f>SUM(E7:L7)</f>
        <v>1478</v>
      </c>
      <c r="AT7" s="6">
        <f>SUM(M7:T7)</f>
        <v>1435</v>
      </c>
      <c r="AU7" s="6">
        <f>SUM(U7:AB7)</f>
        <v>0</v>
      </c>
      <c r="AV7" s="6">
        <f>SUM(AC7:AJ7)</f>
        <v>1416</v>
      </c>
      <c r="AW7" s="6">
        <f>SUM(AK7:AR7)</f>
        <v>1176</v>
      </c>
      <c r="AX7" s="6">
        <f>SUM(AS7:AW7)</f>
        <v>5505</v>
      </c>
      <c r="AY7" s="6">
        <f>COUNT(E7:AR7)</f>
        <v>31</v>
      </c>
      <c r="AZ7" s="8">
        <f>(AX7/AY7)</f>
        <v>177.58064516129033</v>
      </c>
    </row>
    <row r="8" spans="1:52" ht="12.75">
      <c r="A8" s="6">
        <v>5</v>
      </c>
      <c r="B8" s="7">
        <v>2455</v>
      </c>
      <c r="C8" s="7" t="s">
        <v>43</v>
      </c>
      <c r="D8" s="7" t="s">
        <v>27</v>
      </c>
      <c r="E8" s="7"/>
      <c r="F8" s="7"/>
      <c r="G8" s="7">
        <v>166</v>
      </c>
      <c r="H8" s="7">
        <v>193</v>
      </c>
      <c r="I8" s="7">
        <v>182</v>
      </c>
      <c r="J8" s="7">
        <v>175</v>
      </c>
      <c r="K8" s="7">
        <v>172</v>
      </c>
      <c r="L8" s="7">
        <v>197</v>
      </c>
      <c r="M8" s="7">
        <v>152</v>
      </c>
      <c r="N8" s="7">
        <v>178</v>
      </c>
      <c r="O8" s="7">
        <v>153</v>
      </c>
      <c r="P8" s="7">
        <v>146</v>
      </c>
      <c r="Q8" s="7">
        <v>166</v>
      </c>
      <c r="R8" s="7">
        <v>177</v>
      </c>
      <c r="S8" s="7">
        <v>231</v>
      </c>
      <c r="T8" s="7">
        <v>169</v>
      </c>
      <c r="U8" s="7">
        <v>188</v>
      </c>
      <c r="V8" s="7">
        <v>199</v>
      </c>
      <c r="W8" s="7">
        <v>179</v>
      </c>
      <c r="X8" s="7">
        <v>157</v>
      </c>
      <c r="Y8" s="7"/>
      <c r="Z8" s="7"/>
      <c r="AA8" s="7"/>
      <c r="AB8" s="7">
        <v>190</v>
      </c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6">
        <f>SUM(E8:L8)</f>
        <v>1085</v>
      </c>
      <c r="AT8" s="6">
        <f>SUM(M8:T8)</f>
        <v>1372</v>
      </c>
      <c r="AU8" s="6">
        <f>SUM(U8:AB8)</f>
        <v>913</v>
      </c>
      <c r="AV8" s="6">
        <f>SUM(AC8:AJ8)</f>
        <v>0</v>
      </c>
      <c r="AW8" s="6">
        <f>SUM(AK8:AR8)</f>
        <v>0</v>
      </c>
      <c r="AX8" s="6">
        <f>SUM(AS8:AW8)</f>
        <v>3370</v>
      </c>
      <c r="AY8" s="6">
        <f>COUNT(E8:AR8)</f>
        <v>19</v>
      </c>
      <c r="AZ8" s="8">
        <f>(AX8/AY8)</f>
        <v>177.3684210526316</v>
      </c>
    </row>
    <row r="9" spans="1:52" ht="12.75">
      <c r="A9" s="6">
        <v>6</v>
      </c>
      <c r="B9" s="7">
        <v>1997</v>
      </c>
      <c r="C9" s="7" t="s">
        <v>44</v>
      </c>
      <c r="D9" s="7" t="s">
        <v>26</v>
      </c>
      <c r="E9" s="7">
        <v>166</v>
      </c>
      <c r="F9" s="7">
        <v>148</v>
      </c>
      <c r="G9" s="7">
        <v>211</v>
      </c>
      <c r="H9" s="7">
        <v>186</v>
      </c>
      <c r="I9" s="7">
        <v>175</v>
      </c>
      <c r="J9" s="7">
        <v>163</v>
      </c>
      <c r="K9" s="7">
        <v>171</v>
      </c>
      <c r="L9" s="7">
        <v>203</v>
      </c>
      <c r="M9" s="7">
        <v>142</v>
      </c>
      <c r="N9" s="7">
        <v>156</v>
      </c>
      <c r="O9" s="7">
        <v>137</v>
      </c>
      <c r="P9" s="7">
        <v>156</v>
      </c>
      <c r="Q9" s="7">
        <v>232</v>
      </c>
      <c r="R9" s="7">
        <v>166</v>
      </c>
      <c r="S9" s="7">
        <v>229</v>
      </c>
      <c r="T9" s="7">
        <v>173</v>
      </c>
      <c r="U9" s="7">
        <v>158</v>
      </c>
      <c r="V9" s="7">
        <v>193</v>
      </c>
      <c r="W9" s="7">
        <v>154</v>
      </c>
      <c r="X9" s="7">
        <v>201</v>
      </c>
      <c r="Y9" s="7">
        <v>192</v>
      </c>
      <c r="Z9" s="7">
        <v>168</v>
      </c>
      <c r="AA9" s="7">
        <v>206</v>
      </c>
      <c r="AB9" s="7">
        <v>145</v>
      </c>
      <c r="AC9" s="7"/>
      <c r="AD9" s="7"/>
      <c r="AE9" s="7">
        <v>172</v>
      </c>
      <c r="AF9" s="7">
        <v>155</v>
      </c>
      <c r="AG9" s="7">
        <v>154</v>
      </c>
      <c r="AH9" s="7">
        <v>152</v>
      </c>
      <c r="AI9" s="7">
        <v>202</v>
      </c>
      <c r="AJ9" s="7">
        <v>208</v>
      </c>
      <c r="AK9" s="7"/>
      <c r="AL9" s="7"/>
      <c r="AM9" s="7"/>
      <c r="AN9" s="7"/>
      <c r="AO9" s="7"/>
      <c r="AP9" s="7"/>
      <c r="AQ9" s="7"/>
      <c r="AR9" s="7"/>
      <c r="AS9" s="6">
        <f>SUM(E9:L9)</f>
        <v>1423</v>
      </c>
      <c r="AT9" s="6">
        <f>SUM(M9:T9)</f>
        <v>1391</v>
      </c>
      <c r="AU9" s="6">
        <f>SUM(U9:AB9)</f>
        <v>1417</v>
      </c>
      <c r="AV9" s="6">
        <f>SUM(AC9:AJ9)</f>
        <v>1043</v>
      </c>
      <c r="AW9" s="6">
        <f>SUM(AK9:AR9)</f>
        <v>0</v>
      </c>
      <c r="AX9" s="6">
        <f>SUM(AS9:AW9)</f>
        <v>5274</v>
      </c>
      <c r="AY9" s="6">
        <f>COUNT(E9:AR9)</f>
        <v>30</v>
      </c>
      <c r="AZ9" s="8">
        <f>(AX9/AY9)</f>
        <v>175.8</v>
      </c>
    </row>
    <row r="10" spans="1:52" ht="12.75">
      <c r="A10" s="6">
        <v>7</v>
      </c>
      <c r="B10" s="7">
        <v>961</v>
      </c>
      <c r="C10" s="7" t="s">
        <v>57</v>
      </c>
      <c r="D10" s="7" t="s">
        <v>24</v>
      </c>
      <c r="E10" s="7">
        <v>161</v>
      </c>
      <c r="F10" s="7">
        <v>192</v>
      </c>
      <c r="G10" s="7">
        <v>198</v>
      </c>
      <c r="H10" s="7">
        <v>146</v>
      </c>
      <c r="I10" s="7">
        <v>173</v>
      </c>
      <c r="J10" s="7">
        <v>189</v>
      </c>
      <c r="K10" s="7">
        <v>177</v>
      </c>
      <c r="L10" s="7">
        <v>170</v>
      </c>
      <c r="M10" s="7">
        <v>143</v>
      </c>
      <c r="N10" s="7">
        <v>159</v>
      </c>
      <c r="O10" s="7">
        <v>190</v>
      </c>
      <c r="P10" s="7">
        <v>172</v>
      </c>
      <c r="Q10" s="7">
        <v>191</v>
      </c>
      <c r="R10" s="7">
        <v>159</v>
      </c>
      <c r="S10" s="7">
        <v>171</v>
      </c>
      <c r="T10" s="7">
        <v>221</v>
      </c>
      <c r="U10" s="7">
        <v>180</v>
      </c>
      <c r="V10" s="7">
        <v>147</v>
      </c>
      <c r="W10" s="7">
        <v>128</v>
      </c>
      <c r="X10" s="7">
        <v>193</v>
      </c>
      <c r="Y10" s="7">
        <v>187</v>
      </c>
      <c r="Z10" s="7">
        <v>180</v>
      </c>
      <c r="AA10" s="7">
        <v>235</v>
      </c>
      <c r="AB10" s="7">
        <v>189</v>
      </c>
      <c r="AC10" s="7">
        <v>188</v>
      </c>
      <c r="AD10" s="7">
        <v>135</v>
      </c>
      <c r="AE10" s="7">
        <v>155</v>
      </c>
      <c r="AF10" s="7">
        <v>224</v>
      </c>
      <c r="AG10" s="7">
        <v>161</v>
      </c>
      <c r="AH10" s="7">
        <v>180</v>
      </c>
      <c r="AI10" s="7">
        <v>139</v>
      </c>
      <c r="AJ10" s="7">
        <v>154</v>
      </c>
      <c r="AK10" s="7"/>
      <c r="AL10" s="7"/>
      <c r="AM10" s="7"/>
      <c r="AN10" s="7"/>
      <c r="AO10" s="7"/>
      <c r="AP10" s="7"/>
      <c r="AQ10" s="7"/>
      <c r="AR10" s="7"/>
      <c r="AS10" s="6">
        <f>SUM(E10:L10)</f>
        <v>1406</v>
      </c>
      <c r="AT10" s="6">
        <f>SUM(M10:T10)</f>
        <v>1406</v>
      </c>
      <c r="AU10" s="6">
        <f>SUM(U10:AB10)</f>
        <v>1439</v>
      </c>
      <c r="AV10" s="6">
        <f>SUM(AC10:AJ10)</f>
        <v>1336</v>
      </c>
      <c r="AW10" s="6">
        <f>SUM(AK10:AR10)</f>
        <v>0</v>
      </c>
      <c r="AX10" s="6">
        <f>SUM(AS10:AW10)</f>
        <v>5587</v>
      </c>
      <c r="AY10" s="6">
        <f>COUNT(E10:AR10)</f>
        <v>32</v>
      </c>
      <c r="AZ10" s="8">
        <f>(AX10/AY10)</f>
        <v>174.59375</v>
      </c>
    </row>
    <row r="11" spans="1:52" ht="12.75">
      <c r="A11" s="6">
        <v>8</v>
      </c>
      <c r="B11" s="10">
        <v>1094</v>
      </c>
      <c r="C11" s="10" t="s">
        <v>52</v>
      </c>
      <c r="D11" s="10" t="s">
        <v>27</v>
      </c>
      <c r="E11" s="10">
        <v>179</v>
      </c>
      <c r="F11" s="10">
        <v>178</v>
      </c>
      <c r="G11" s="10">
        <v>228</v>
      </c>
      <c r="H11" s="10">
        <v>160</v>
      </c>
      <c r="I11" s="10">
        <v>215</v>
      </c>
      <c r="J11" s="10">
        <v>192</v>
      </c>
      <c r="K11" s="10">
        <v>161</v>
      </c>
      <c r="L11" s="10">
        <v>176</v>
      </c>
      <c r="M11" s="10">
        <v>172</v>
      </c>
      <c r="N11" s="10">
        <v>182</v>
      </c>
      <c r="O11" s="10">
        <v>178</v>
      </c>
      <c r="P11" s="10">
        <v>173</v>
      </c>
      <c r="Q11" s="10">
        <v>130</v>
      </c>
      <c r="R11" s="10"/>
      <c r="S11" s="10"/>
      <c r="T11" s="10"/>
      <c r="U11" s="10">
        <v>145</v>
      </c>
      <c r="V11" s="10">
        <v>203</v>
      </c>
      <c r="W11" s="10">
        <v>170</v>
      </c>
      <c r="X11" s="10">
        <v>174</v>
      </c>
      <c r="Y11" s="10">
        <v>193</v>
      </c>
      <c r="Z11" s="10">
        <v>182</v>
      </c>
      <c r="AA11" s="10">
        <v>181</v>
      </c>
      <c r="AB11" s="10">
        <v>162</v>
      </c>
      <c r="AC11" s="10">
        <v>140</v>
      </c>
      <c r="AD11" s="10">
        <v>173</v>
      </c>
      <c r="AE11" s="10">
        <v>160</v>
      </c>
      <c r="AF11" s="10">
        <v>158</v>
      </c>
      <c r="AG11" s="10">
        <v>161</v>
      </c>
      <c r="AH11" s="10">
        <v>141</v>
      </c>
      <c r="AI11" s="10"/>
      <c r="AJ11" s="10"/>
      <c r="AK11" s="10">
        <v>204</v>
      </c>
      <c r="AL11" s="10">
        <v>171</v>
      </c>
      <c r="AM11" s="10">
        <v>113</v>
      </c>
      <c r="AN11" s="10">
        <v>185</v>
      </c>
      <c r="AO11" s="10">
        <v>168</v>
      </c>
      <c r="AP11" s="10">
        <v>157</v>
      </c>
      <c r="AQ11" s="10">
        <v>262</v>
      </c>
      <c r="AR11" s="10">
        <v>181</v>
      </c>
      <c r="AS11" s="6">
        <f>SUM(E11:L11)</f>
        <v>1489</v>
      </c>
      <c r="AT11" s="6">
        <f>SUM(M11:T11)</f>
        <v>835</v>
      </c>
      <c r="AU11" s="6">
        <f>SUM(U11:AB11)</f>
        <v>1410</v>
      </c>
      <c r="AV11" s="6">
        <f>SUM(AC11:AJ11)</f>
        <v>933</v>
      </c>
      <c r="AW11" s="6">
        <f>SUM(AK11:AR11)</f>
        <v>1441</v>
      </c>
      <c r="AX11" s="6">
        <f>SUM(AS11:AW11)</f>
        <v>6108</v>
      </c>
      <c r="AY11" s="6">
        <f>COUNT(E11:AR11)</f>
        <v>35</v>
      </c>
      <c r="AZ11" s="54">
        <f>(AX11/AY11)</f>
        <v>174.5142857142857</v>
      </c>
    </row>
    <row r="12" spans="1:52" ht="12.75">
      <c r="A12" s="6">
        <v>9</v>
      </c>
      <c r="B12" s="7">
        <v>468</v>
      </c>
      <c r="C12" s="7" t="s">
        <v>75</v>
      </c>
      <c r="D12" s="7" t="s">
        <v>28</v>
      </c>
      <c r="E12" s="7"/>
      <c r="F12" s="7"/>
      <c r="G12" s="7"/>
      <c r="H12" s="7"/>
      <c r="I12" s="7"/>
      <c r="J12" s="7"/>
      <c r="K12" s="7"/>
      <c r="L12" s="7"/>
      <c r="M12" s="7">
        <v>151</v>
      </c>
      <c r="N12" s="7">
        <v>172</v>
      </c>
      <c r="O12" s="7">
        <v>197</v>
      </c>
      <c r="P12" s="7">
        <v>146</v>
      </c>
      <c r="Q12" s="7">
        <v>166</v>
      </c>
      <c r="R12" s="7">
        <v>163</v>
      </c>
      <c r="S12" s="7">
        <v>166</v>
      </c>
      <c r="T12" s="7">
        <v>143</v>
      </c>
      <c r="U12" s="7">
        <v>169</v>
      </c>
      <c r="V12" s="7">
        <v>237</v>
      </c>
      <c r="W12" s="7">
        <v>166</v>
      </c>
      <c r="X12" s="7">
        <v>188</v>
      </c>
      <c r="Y12" s="7">
        <v>172</v>
      </c>
      <c r="Z12" s="7">
        <v>164</v>
      </c>
      <c r="AA12" s="7">
        <v>159</v>
      </c>
      <c r="AB12" s="7">
        <v>127</v>
      </c>
      <c r="AC12" s="7">
        <v>168</v>
      </c>
      <c r="AD12" s="7">
        <v>125</v>
      </c>
      <c r="AE12" s="7">
        <v>198</v>
      </c>
      <c r="AF12" s="7">
        <v>161</v>
      </c>
      <c r="AG12" s="7">
        <v>171</v>
      </c>
      <c r="AH12" s="7">
        <v>180</v>
      </c>
      <c r="AI12" s="7">
        <v>144</v>
      </c>
      <c r="AJ12" s="7">
        <v>163</v>
      </c>
      <c r="AK12" s="7">
        <v>183</v>
      </c>
      <c r="AL12" s="7">
        <v>185</v>
      </c>
      <c r="AM12" s="7">
        <v>192</v>
      </c>
      <c r="AN12" s="7">
        <v>169</v>
      </c>
      <c r="AO12" s="7">
        <v>203</v>
      </c>
      <c r="AP12" s="7">
        <v>171</v>
      </c>
      <c r="AQ12" s="7">
        <v>156</v>
      </c>
      <c r="AR12" s="7">
        <v>170</v>
      </c>
      <c r="AS12" s="6">
        <f>SUM(E12:L12)</f>
        <v>0</v>
      </c>
      <c r="AT12" s="6">
        <f>SUM(M12:T12)</f>
        <v>1304</v>
      </c>
      <c r="AU12" s="6">
        <f>SUM(U12:AB12)</f>
        <v>1382</v>
      </c>
      <c r="AV12" s="6">
        <f>SUM(AC12:AJ12)</f>
        <v>1310</v>
      </c>
      <c r="AW12" s="6">
        <f>SUM(AK12:AR12)</f>
        <v>1429</v>
      </c>
      <c r="AX12" s="6">
        <f>SUM(AS12:AW12)</f>
        <v>5425</v>
      </c>
      <c r="AY12" s="6">
        <f>COUNT(E12:AR12)</f>
        <v>32</v>
      </c>
      <c r="AZ12" s="8">
        <f>(AX12/AY12)</f>
        <v>169.53125</v>
      </c>
    </row>
    <row r="13" spans="1:52" ht="12.75">
      <c r="A13" s="6">
        <v>10</v>
      </c>
      <c r="B13" s="7">
        <v>3031</v>
      </c>
      <c r="C13" s="7" t="s">
        <v>67</v>
      </c>
      <c r="D13" s="10" t="s">
        <v>24</v>
      </c>
      <c r="E13" s="7">
        <v>143</v>
      </c>
      <c r="F13" s="7">
        <v>192</v>
      </c>
      <c r="G13" s="7">
        <v>170</v>
      </c>
      <c r="H13" s="7">
        <v>185</v>
      </c>
      <c r="I13" s="7">
        <v>170</v>
      </c>
      <c r="J13" s="7">
        <v>209</v>
      </c>
      <c r="K13" s="7">
        <v>163</v>
      </c>
      <c r="L13" s="7">
        <v>172</v>
      </c>
      <c r="M13" s="7"/>
      <c r="N13" s="7"/>
      <c r="O13" s="7"/>
      <c r="P13" s="7"/>
      <c r="Q13" s="7"/>
      <c r="R13" s="7"/>
      <c r="S13" s="7"/>
      <c r="T13" s="7"/>
      <c r="U13" s="7">
        <v>168</v>
      </c>
      <c r="V13" s="7">
        <v>205</v>
      </c>
      <c r="W13" s="7">
        <v>179</v>
      </c>
      <c r="X13" s="7">
        <v>179</v>
      </c>
      <c r="Y13" s="7">
        <v>198</v>
      </c>
      <c r="Z13" s="7">
        <v>146</v>
      </c>
      <c r="AA13" s="7">
        <v>166</v>
      </c>
      <c r="AB13" s="7">
        <v>163</v>
      </c>
      <c r="AC13" s="7">
        <v>217</v>
      </c>
      <c r="AD13" s="7">
        <v>186</v>
      </c>
      <c r="AE13" s="7">
        <v>136</v>
      </c>
      <c r="AF13" s="7">
        <v>147</v>
      </c>
      <c r="AG13" s="7">
        <v>173</v>
      </c>
      <c r="AH13" s="7">
        <v>144</v>
      </c>
      <c r="AI13" s="7">
        <v>157</v>
      </c>
      <c r="AJ13" s="7">
        <v>152</v>
      </c>
      <c r="AK13" s="7">
        <v>207</v>
      </c>
      <c r="AL13" s="7">
        <v>125</v>
      </c>
      <c r="AM13" s="7">
        <v>194</v>
      </c>
      <c r="AN13" s="7">
        <v>158</v>
      </c>
      <c r="AO13" s="7">
        <v>152</v>
      </c>
      <c r="AP13" s="7">
        <v>147</v>
      </c>
      <c r="AQ13" s="7">
        <v>123</v>
      </c>
      <c r="AR13" s="7">
        <v>196</v>
      </c>
      <c r="AS13" s="6">
        <f>SUM(E13:L13)</f>
        <v>1404</v>
      </c>
      <c r="AT13" s="6">
        <f>SUM(M13:T13)</f>
        <v>0</v>
      </c>
      <c r="AU13" s="6">
        <f>SUM(U13:AB13)</f>
        <v>1404</v>
      </c>
      <c r="AV13" s="6">
        <f>SUM(AC13:AJ13)</f>
        <v>1312</v>
      </c>
      <c r="AW13" s="6">
        <f>SUM(AK13:AR13)</f>
        <v>1302</v>
      </c>
      <c r="AX13" s="6">
        <f>SUM(AS13:AW13)</f>
        <v>5422</v>
      </c>
      <c r="AY13" s="6">
        <f>COUNT(E13:AR13)</f>
        <v>32</v>
      </c>
      <c r="AZ13" s="8">
        <f>(AX13/AY13)</f>
        <v>169.4375</v>
      </c>
    </row>
    <row r="14" spans="1:52" ht="12.75">
      <c r="A14" s="6">
        <v>11</v>
      </c>
      <c r="B14" s="7">
        <v>1233</v>
      </c>
      <c r="C14" s="7" t="s">
        <v>48</v>
      </c>
      <c r="D14" s="7" t="s">
        <v>28</v>
      </c>
      <c r="E14" s="7">
        <v>154</v>
      </c>
      <c r="F14" s="7">
        <v>159</v>
      </c>
      <c r="G14" s="7">
        <v>155</v>
      </c>
      <c r="H14" s="7">
        <v>157</v>
      </c>
      <c r="I14" s="7">
        <v>254</v>
      </c>
      <c r="J14" s="7">
        <v>181</v>
      </c>
      <c r="K14" s="7">
        <v>167</v>
      </c>
      <c r="L14" s="7">
        <v>185</v>
      </c>
      <c r="M14" s="7"/>
      <c r="N14" s="7"/>
      <c r="O14" s="7"/>
      <c r="P14" s="7"/>
      <c r="Q14" s="7"/>
      <c r="R14" s="7"/>
      <c r="S14" s="7"/>
      <c r="T14" s="7"/>
      <c r="U14" s="7">
        <v>170</v>
      </c>
      <c r="V14" s="7">
        <v>108</v>
      </c>
      <c r="W14" s="7">
        <v>200</v>
      </c>
      <c r="X14" s="7">
        <v>182</v>
      </c>
      <c r="Y14" s="7">
        <v>200</v>
      </c>
      <c r="Z14" s="7">
        <v>180</v>
      </c>
      <c r="AA14" s="7">
        <v>157</v>
      </c>
      <c r="AB14" s="7">
        <v>145</v>
      </c>
      <c r="AC14" s="7">
        <v>147</v>
      </c>
      <c r="AD14" s="7">
        <v>147</v>
      </c>
      <c r="AE14" s="7">
        <v>169</v>
      </c>
      <c r="AF14" s="7">
        <v>174</v>
      </c>
      <c r="AG14" s="7">
        <v>162</v>
      </c>
      <c r="AH14" s="7">
        <v>150</v>
      </c>
      <c r="AI14" s="7">
        <v>168</v>
      </c>
      <c r="AJ14" s="7">
        <v>153</v>
      </c>
      <c r="AK14" s="7"/>
      <c r="AL14" s="7"/>
      <c r="AM14" s="7"/>
      <c r="AN14" s="7"/>
      <c r="AO14" s="7"/>
      <c r="AP14" s="7"/>
      <c r="AQ14" s="7"/>
      <c r="AR14" s="7"/>
      <c r="AS14" s="6">
        <f>SUM(E14:L14)</f>
        <v>1412</v>
      </c>
      <c r="AT14" s="6">
        <f>SUM(M14:T14)</f>
        <v>0</v>
      </c>
      <c r="AU14" s="6">
        <f>SUM(U14:AB14)</f>
        <v>1342</v>
      </c>
      <c r="AV14" s="6">
        <f>SUM(AC14:AJ14)</f>
        <v>1270</v>
      </c>
      <c r="AW14" s="6">
        <f>SUM(AK14:AR14)</f>
        <v>0</v>
      </c>
      <c r="AX14" s="6">
        <f>SUM(AS14:AW14)</f>
        <v>4024</v>
      </c>
      <c r="AY14" s="6">
        <f>COUNT(E14:AR14)</f>
        <v>24</v>
      </c>
      <c r="AZ14" s="8">
        <f>(AX14/AY14)</f>
        <v>167.66666666666666</v>
      </c>
    </row>
    <row r="15" spans="1:52" ht="12.75">
      <c r="A15" s="6">
        <v>12</v>
      </c>
      <c r="B15" s="7">
        <v>1234</v>
      </c>
      <c r="C15" s="7" t="s">
        <v>47</v>
      </c>
      <c r="D15" s="7" t="s">
        <v>28</v>
      </c>
      <c r="E15" s="7">
        <v>127</v>
      </c>
      <c r="F15" s="7">
        <v>153</v>
      </c>
      <c r="G15" s="7">
        <v>163</v>
      </c>
      <c r="H15" s="7">
        <v>139</v>
      </c>
      <c r="I15" s="7">
        <v>181</v>
      </c>
      <c r="J15" s="7">
        <v>154</v>
      </c>
      <c r="K15" s="7">
        <v>146</v>
      </c>
      <c r="L15" s="7">
        <v>184</v>
      </c>
      <c r="M15" s="7">
        <v>172</v>
      </c>
      <c r="N15" s="7">
        <v>178</v>
      </c>
      <c r="O15" s="7">
        <v>190</v>
      </c>
      <c r="P15" s="7">
        <v>171</v>
      </c>
      <c r="Q15" s="7">
        <v>162</v>
      </c>
      <c r="R15" s="7">
        <v>146</v>
      </c>
      <c r="S15" s="7"/>
      <c r="T15" s="7"/>
      <c r="U15" s="7">
        <v>179</v>
      </c>
      <c r="V15" s="7">
        <v>159</v>
      </c>
      <c r="W15" s="7">
        <v>146</v>
      </c>
      <c r="X15" s="7">
        <v>198</v>
      </c>
      <c r="Y15" s="7">
        <v>233</v>
      </c>
      <c r="Z15" s="7">
        <v>130</v>
      </c>
      <c r="AA15" s="7">
        <v>146</v>
      </c>
      <c r="AB15" s="7">
        <v>144</v>
      </c>
      <c r="AC15" s="7">
        <v>184</v>
      </c>
      <c r="AD15" s="7">
        <v>141</v>
      </c>
      <c r="AE15" s="7">
        <v>189</v>
      </c>
      <c r="AF15" s="7">
        <v>148</v>
      </c>
      <c r="AG15" s="7">
        <v>177</v>
      </c>
      <c r="AH15" s="7">
        <v>142</v>
      </c>
      <c r="AI15" s="7">
        <v>166</v>
      </c>
      <c r="AJ15" s="7">
        <v>195</v>
      </c>
      <c r="AK15" s="7">
        <v>160</v>
      </c>
      <c r="AL15" s="7">
        <v>143</v>
      </c>
      <c r="AM15" s="7">
        <v>170</v>
      </c>
      <c r="AN15" s="7">
        <v>161</v>
      </c>
      <c r="AO15" s="7">
        <v>184</v>
      </c>
      <c r="AP15" s="7"/>
      <c r="AQ15" s="7"/>
      <c r="AR15" s="7"/>
      <c r="AS15" s="6">
        <f>SUM(E15:L15)</f>
        <v>1247</v>
      </c>
      <c r="AT15" s="6">
        <f>SUM(M15:T15)</f>
        <v>1019</v>
      </c>
      <c r="AU15" s="6">
        <f>SUM(U15:AB15)</f>
        <v>1335</v>
      </c>
      <c r="AV15" s="6">
        <f>SUM(AC15:AJ15)</f>
        <v>1342</v>
      </c>
      <c r="AW15" s="6">
        <f>SUM(AK15:AR15)</f>
        <v>818</v>
      </c>
      <c r="AX15" s="6">
        <f>SUM(AS15:AW15)</f>
        <v>5761</v>
      </c>
      <c r="AY15" s="6">
        <f>COUNT(E15:AR15)</f>
        <v>35</v>
      </c>
      <c r="AZ15" s="8">
        <f>(AX15/AY15)</f>
        <v>164.6</v>
      </c>
    </row>
    <row r="16" spans="1:52" ht="12.75">
      <c r="A16" s="6">
        <v>13</v>
      </c>
      <c r="B16" s="7">
        <v>1266</v>
      </c>
      <c r="C16" s="7" t="s">
        <v>54</v>
      </c>
      <c r="D16" s="7" t="s">
        <v>27</v>
      </c>
      <c r="E16" s="7">
        <v>132</v>
      </c>
      <c r="F16" s="7">
        <v>129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v>200</v>
      </c>
      <c r="S16" s="7">
        <v>166</v>
      </c>
      <c r="T16" s="7">
        <v>143</v>
      </c>
      <c r="U16" s="7"/>
      <c r="V16" s="7"/>
      <c r="W16" s="7"/>
      <c r="X16" s="7"/>
      <c r="Y16" s="7">
        <v>178</v>
      </c>
      <c r="Z16" s="7">
        <v>211</v>
      </c>
      <c r="AA16" s="7">
        <v>149</v>
      </c>
      <c r="AB16" s="7"/>
      <c r="AC16" s="7">
        <v>140</v>
      </c>
      <c r="AD16" s="7">
        <v>173</v>
      </c>
      <c r="AE16" s="7">
        <v>180</v>
      </c>
      <c r="AF16" s="7">
        <v>171</v>
      </c>
      <c r="AG16" s="7">
        <v>181</v>
      </c>
      <c r="AH16" s="7">
        <v>123</v>
      </c>
      <c r="AI16" s="7">
        <v>186</v>
      </c>
      <c r="AJ16" s="7">
        <v>141</v>
      </c>
      <c r="AK16" s="7">
        <v>172</v>
      </c>
      <c r="AL16" s="7">
        <v>152</v>
      </c>
      <c r="AM16" s="7">
        <v>192</v>
      </c>
      <c r="AN16" s="7">
        <v>169</v>
      </c>
      <c r="AO16" s="7">
        <v>153</v>
      </c>
      <c r="AP16" s="7">
        <v>169</v>
      </c>
      <c r="AQ16" s="7">
        <v>163</v>
      </c>
      <c r="AR16" s="7">
        <v>151</v>
      </c>
      <c r="AS16" s="6">
        <f>SUM(E16:L16)</f>
        <v>261</v>
      </c>
      <c r="AT16" s="6">
        <f>SUM(M16:T16)</f>
        <v>509</v>
      </c>
      <c r="AU16" s="6">
        <f>SUM(U16:AB16)</f>
        <v>538</v>
      </c>
      <c r="AV16" s="6">
        <f>SUM(AC16:AJ16)</f>
        <v>1295</v>
      </c>
      <c r="AW16" s="6">
        <f>SUM(AK16:AR16)</f>
        <v>1321</v>
      </c>
      <c r="AX16" s="6">
        <f>SUM(AS16:AW16)</f>
        <v>3924</v>
      </c>
      <c r="AY16" s="6">
        <f>COUNT(E16:AR16)</f>
        <v>24</v>
      </c>
      <c r="AZ16" s="8">
        <f>(AX16/AY16)</f>
        <v>163.5</v>
      </c>
    </row>
    <row r="17" spans="1:52" ht="12.75">
      <c r="A17" s="6">
        <v>14</v>
      </c>
      <c r="B17" s="7">
        <v>1058</v>
      </c>
      <c r="C17" s="7" t="s">
        <v>73</v>
      </c>
      <c r="D17" s="7" t="s">
        <v>23</v>
      </c>
      <c r="E17" s="7"/>
      <c r="F17" s="7"/>
      <c r="G17" s="7"/>
      <c r="H17" s="7"/>
      <c r="I17" s="7"/>
      <c r="J17" s="7"/>
      <c r="K17" s="7"/>
      <c r="L17" s="7"/>
      <c r="M17" s="7">
        <v>162</v>
      </c>
      <c r="N17" s="7">
        <v>169</v>
      </c>
      <c r="O17" s="7">
        <v>198</v>
      </c>
      <c r="P17" s="7">
        <v>134</v>
      </c>
      <c r="Q17" s="7">
        <v>146</v>
      </c>
      <c r="R17" s="7">
        <v>166</v>
      </c>
      <c r="S17" s="7">
        <v>128</v>
      </c>
      <c r="T17" s="7">
        <v>146</v>
      </c>
      <c r="U17" s="7">
        <v>125</v>
      </c>
      <c r="V17" s="7">
        <v>188</v>
      </c>
      <c r="W17" s="7">
        <v>153</v>
      </c>
      <c r="X17" s="7">
        <v>139</v>
      </c>
      <c r="Y17" s="7"/>
      <c r="Z17" s="7"/>
      <c r="AA17" s="7"/>
      <c r="AB17" s="7"/>
      <c r="AC17" s="7">
        <v>112</v>
      </c>
      <c r="AD17" s="7">
        <v>174</v>
      </c>
      <c r="AE17" s="7">
        <v>184</v>
      </c>
      <c r="AF17" s="7"/>
      <c r="AG17" s="7"/>
      <c r="AH17" s="7"/>
      <c r="AI17" s="7"/>
      <c r="AJ17" s="7"/>
      <c r="AK17" s="7">
        <v>193</v>
      </c>
      <c r="AL17" s="7">
        <v>178</v>
      </c>
      <c r="AM17" s="7">
        <v>228</v>
      </c>
      <c r="AN17" s="7">
        <v>150</v>
      </c>
      <c r="AO17" s="7">
        <v>149</v>
      </c>
      <c r="AP17" s="7"/>
      <c r="AQ17" s="7"/>
      <c r="AR17" s="7"/>
      <c r="AS17" s="6">
        <f>SUM(E17:L17)</f>
        <v>0</v>
      </c>
      <c r="AT17" s="6">
        <f>SUM(M17:T17)</f>
        <v>1249</v>
      </c>
      <c r="AU17" s="6">
        <f>SUM(U17:AB17)</f>
        <v>605</v>
      </c>
      <c r="AV17" s="6">
        <f>SUM(AC17:AJ17)</f>
        <v>470</v>
      </c>
      <c r="AW17" s="6">
        <f>SUM(AK17:AR17)</f>
        <v>898</v>
      </c>
      <c r="AX17" s="6">
        <f>SUM(AS17:AW17)</f>
        <v>3222</v>
      </c>
      <c r="AY17" s="6">
        <f>COUNT(E17:AR17)</f>
        <v>20</v>
      </c>
      <c r="AZ17" s="8">
        <f>(AX17/AY17)</f>
        <v>161.1</v>
      </c>
    </row>
    <row r="18" spans="1:52" ht="12.75">
      <c r="A18" s="6">
        <v>15</v>
      </c>
      <c r="B18" s="7">
        <v>3344</v>
      </c>
      <c r="C18" s="7" t="s">
        <v>69</v>
      </c>
      <c r="D18" s="7" t="s">
        <v>24</v>
      </c>
      <c r="E18" s="7"/>
      <c r="F18" s="7"/>
      <c r="G18" s="7"/>
      <c r="H18" s="7"/>
      <c r="I18" s="7"/>
      <c r="J18" s="7"/>
      <c r="K18" s="7">
        <v>99</v>
      </c>
      <c r="L18" s="7"/>
      <c r="M18" s="7">
        <v>169</v>
      </c>
      <c r="N18" s="7">
        <v>100</v>
      </c>
      <c r="O18" s="7">
        <v>187</v>
      </c>
      <c r="P18" s="7">
        <v>162</v>
      </c>
      <c r="Q18" s="7">
        <v>133</v>
      </c>
      <c r="R18" s="7">
        <v>157</v>
      </c>
      <c r="S18" s="7">
        <v>164</v>
      </c>
      <c r="T18" s="7">
        <v>224</v>
      </c>
      <c r="U18" s="7">
        <v>173</v>
      </c>
      <c r="V18" s="7">
        <v>158</v>
      </c>
      <c r="W18" s="7">
        <v>158</v>
      </c>
      <c r="X18" s="7">
        <v>167</v>
      </c>
      <c r="Y18" s="7">
        <v>190</v>
      </c>
      <c r="Z18" s="7">
        <v>182</v>
      </c>
      <c r="AA18" s="7">
        <v>139</v>
      </c>
      <c r="AB18" s="7">
        <v>157</v>
      </c>
      <c r="AC18" s="7">
        <v>149</v>
      </c>
      <c r="AD18" s="7">
        <v>182</v>
      </c>
      <c r="AE18" s="7">
        <v>131</v>
      </c>
      <c r="AF18" s="7">
        <v>160</v>
      </c>
      <c r="AG18" s="7">
        <v>170</v>
      </c>
      <c r="AH18" s="7">
        <v>143</v>
      </c>
      <c r="AI18" s="7">
        <v>169</v>
      </c>
      <c r="AJ18" s="7">
        <v>159</v>
      </c>
      <c r="AK18" s="7">
        <v>137</v>
      </c>
      <c r="AL18" s="7">
        <v>224</v>
      </c>
      <c r="AM18" s="7">
        <v>156</v>
      </c>
      <c r="AN18" s="7">
        <v>185</v>
      </c>
      <c r="AO18" s="7">
        <v>155</v>
      </c>
      <c r="AP18" s="7">
        <v>179</v>
      </c>
      <c r="AQ18" s="7">
        <v>157</v>
      </c>
      <c r="AR18" s="7">
        <v>136</v>
      </c>
      <c r="AS18" s="6">
        <f>SUM(E18:L18)</f>
        <v>99</v>
      </c>
      <c r="AT18" s="6">
        <f>SUM(M18:T18)</f>
        <v>1296</v>
      </c>
      <c r="AU18" s="6">
        <f>SUM(U18:AB18)</f>
        <v>1324</v>
      </c>
      <c r="AV18" s="6">
        <f>SUM(AC18:AJ18)</f>
        <v>1263</v>
      </c>
      <c r="AW18" s="6">
        <f>SUM(AK18:AR18)</f>
        <v>1329</v>
      </c>
      <c r="AX18" s="6">
        <f>SUM(AS18:AW18)</f>
        <v>5311</v>
      </c>
      <c r="AY18" s="6">
        <f>COUNT(E18:AR18)</f>
        <v>33</v>
      </c>
      <c r="AZ18" s="8">
        <f>(AX18/AY18)</f>
        <v>160.93939393939394</v>
      </c>
    </row>
    <row r="19" spans="1:52" s="15" customFormat="1" ht="12.75">
      <c r="A19" s="6">
        <v>16</v>
      </c>
      <c r="B19" s="7">
        <v>3438</v>
      </c>
      <c r="C19" s="7" t="s">
        <v>79</v>
      </c>
      <c r="D19" s="10" t="s">
        <v>26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>
        <v>158</v>
      </c>
      <c r="AO19" s="7">
        <v>169</v>
      </c>
      <c r="AP19" s="7">
        <v>176</v>
      </c>
      <c r="AQ19" s="7">
        <v>152</v>
      </c>
      <c r="AR19" s="7">
        <v>140</v>
      </c>
      <c r="AS19" s="6">
        <f>SUM(E19:L19)</f>
        <v>0</v>
      </c>
      <c r="AT19" s="6">
        <f>SUM(M19:T19)</f>
        <v>0</v>
      </c>
      <c r="AU19" s="6">
        <f>SUM(U19:AB19)</f>
        <v>0</v>
      </c>
      <c r="AV19" s="6">
        <f>SUM(AC19:AJ19)</f>
        <v>0</v>
      </c>
      <c r="AW19" s="6">
        <f>SUM(AK19:AR19)</f>
        <v>795</v>
      </c>
      <c r="AX19" s="6">
        <f>SUM(AS19:AW19)</f>
        <v>795</v>
      </c>
      <c r="AY19" s="6">
        <f>COUNT(E19:AR19)</f>
        <v>5</v>
      </c>
      <c r="AZ19" s="8">
        <f>(AX19/AY19)</f>
        <v>159</v>
      </c>
    </row>
    <row r="20" spans="1:52" s="15" customFormat="1" ht="12.75">
      <c r="A20" s="6">
        <v>17</v>
      </c>
      <c r="B20" s="7">
        <v>1249</v>
      </c>
      <c r="C20" s="7" t="s">
        <v>68</v>
      </c>
      <c r="D20" s="7" t="s">
        <v>24</v>
      </c>
      <c r="E20" s="7">
        <v>135</v>
      </c>
      <c r="F20" s="7">
        <v>155</v>
      </c>
      <c r="G20" s="7">
        <v>169</v>
      </c>
      <c r="H20" s="7">
        <v>170</v>
      </c>
      <c r="I20" s="7">
        <v>126</v>
      </c>
      <c r="J20" s="7">
        <v>144</v>
      </c>
      <c r="K20" s="7"/>
      <c r="L20" s="7">
        <v>125</v>
      </c>
      <c r="M20" s="7">
        <v>133</v>
      </c>
      <c r="N20" s="7">
        <v>124</v>
      </c>
      <c r="O20" s="7">
        <v>145</v>
      </c>
      <c r="P20" s="7">
        <v>167</v>
      </c>
      <c r="Q20" s="7">
        <v>116</v>
      </c>
      <c r="R20" s="7">
        <v>158</v>
      </c>
      <c r="S20" s="7">
        <v>155</v>
      </c>
      <c r="T20" s="7">
        <v>146</v>
      </c>
      <c r="U20" s="7">
        <v>156</v>
      </c>
      <c r="V20" s="7">
        <v>158</v>
      </c>
      <c r="W20" s="7">
        <v>192</v>
      </c>
      <c r="X20" s="7">
        <v>173</v>
      </c>
      <c r="Y20" s="7">
        <v>160</v>
      </c>
      <c r="Z20" s="7">
        <v>128</v>
      </c>
      <c r="AA20" s="7">
        <v>201</v>
      </c>
      <c r="AB20" s="7">
        <v>177</v>
      </c>
      <c r="AC20" s="7"/>
      <c r="AD20" s="7"/>
      <c r="AE20" s="7"/>
      <c r="AF20" s="7"/>
      <c r="AG20" s="7"/>
      <c r="AH20" s="7"/>
      <c r="AI20" s="7"/>
      <c r="AJ20" s="7"/>
      <c r="AK20" s="7">
        <v>158</v>
      </c>
      <c r="AL20" s="7">
        <v>188</v>
      </c>
      <c r="AM20" s="7">
        <v>194</v>
      </c>
      <c r="AN20" s="7">
        <v>178</v>
      </c>
      <c r="AO20" s="7">
        <v>169</v>
      </c>
      <c r="AP20" s="7">
        <v>171</v>
      </c>
      <c r="AQ20" s="7">
        <v>152</v>
      </c>
      <c r="AR20" s="7">
        <v>160</v>
      </c>
      <c r="AS20" s="6">
        <f>SUM(E20:L20)</f>
        <v>1024</v>
      </c>
      <c r="AT20" s="6">
        <f>SUM(M20:T20)</f>
        <v>1144</v>
      </c>
      <c r="AU20" s="6">
        <f>SUM(U20:AB20)</f>
        <v>1345</v>
      </c>
      <c r="AV20" s="6">
        <f>SUM(AC20:AJ20)</f>
        <v>0</v>
      </c>
      <c r="AW20" s="6">
        <f>SUM(AK20:AR20)</f>
        <v>1370</v>
      </c>
      <c r="AX20" s="6">
        <f>SUM(AS20:AW20)</f>
        <v>4883</v>
      </c>
      <c r="AY20" s="6">
        <f>COUNT(E20:AR20)</f>
        <v>31</v>
      </c>
      <c r="AZ20" s="8">
        <f>(AX20/AY20)</f>
        <v>157.51612903225808</v>
      </c>
    </row>
    <row r="21" spans="1:52" ht="12.75">
      <c r="A21" s="6">
        <v>18</v>
      </c>
      <c r="B21" s="7">
        <v>539</v>
      </c>
      <c r="C21" s="10" t="s">
        <v>62</v>
      </c>
      <c r="D21" s="7" t="s">
        <v>29</v>
      </c>
      <c r="E21" s="10">
        <v>190</v>
      </c>
      <c r="F21" s="10">
        <v>103</v>
      </c>
      <c r="G21" s="10">
        <v>177</v>
      </c>
      <c r="H21" s="10">
        <v>159</v>
      </c>
      <c r="I21" s="10">
        <v>178</v>
      </c>
      <c r="J21" s="10">
        <v>158</v>
      </c>
      <c r="K21" s="10">
        <v>124</v>
      </c>
      <c r="L21" s="10">
        <v>163</v>
      </c>
      <c r="M21" s="10">
        <v>151</v>
      </c>
      <c r="N21" s="10">
        <v>134</v>
      </c>
      <c r="O21" s="10">
        <v>200</v>
      </c>
      <c r="P21" s="10">
        <v>160</v>
      </c>
      <c r="Q21" s="10">
        <v>131</v>
      </c>
      <c r="R21" s="10">
        <v>147</v>
      </c>
      <c r="S21" s="10">
        <v>201</v>
      </c>
      <c r="T21" s="10">
        <v>188</v>
      </c>
      <c r="U21" s="10">
        <v>144</v>
      </c>
      <c r="V21" s="10">
        <v>138</v>
      </c>
      <c r="W21" s="10">
        <v>181</v>
      </c>
      <c r="X21" s="10">
        <v>165</v>
      </c>
      <c r="Y21" s="10">
        <v>159</v>
      </c>
      <c r="Z21" s="10">
        <v>145</v>
      </c>
      <c r="AA21" s="10">
        <v>155</v>
      </c>
      <c r="AB21" s="10">
        <v>115</v>
      </c>
      <c r="AC21" s="10"/>
      <c r="AD21" s="10"/>
      <c r="AE21" s="10"/>
      <c r="AF21" s="10"/>
      <c r="AG21" s="10"/>
      <c r="AH21" s="10"/>
      <c r="AI21" s="10"/>
      <c r="AJ21" s="10"/>
      <c r="AK21" s="10">
        <v>157</v>
      </c>
      <c r="AL21" s="10">
        <v>160</v>
      </c>
      <c r="AM21" s="10">
        <v>161</v>
      </c>
      <c r="AN21" s="10">
        <v>154</v>
      </c>
      <c r="AO21" s="10">
        <v>184</v>
      </c>
      <c r="AP21" s="10">
        <v>145</v>
      </c>
      <c r="AQ21" s="10">
        <v>138</v>
      </c>
      <c r="AR21" s="10">
        <v>141</v>
      </c>
      <c r="AS21" s="6">
        <f>SUM(E21:L21)</f>
        <v>1252</v>
      </c>
      <c r="AT21" s="6">
        <f>SUM(M21:T21)</f>
        <v>1312</v>
      </c>
      <c r="AU21" s="6">
        <f>SUM(U21:AB21)</f>
        <v>1202</v>
      </c>
      <c r="AV21" s="6">
        <f>SUM(AC21:AJ21)</f>
        <v>0</v>
      </c>
      <c r="AW21" s="6">
        <f>SUM(AK21:AR21)</f>
        <v>1240</v>
      </c>
      <c r="AX21" s="6">
        <f>SUM(AS21:AW21)</f>
        <v>5006</v>
      </c>
      <c r="AY21" s="6">
        <f>COUNT(E21:AR21)</f>
        <v>32</v>
      </c>
      <c r="AZ21" s="8">
        <f>(AX21/AY21)</f>
        <v>156.4375</v>
      </c>
    </row>
    <row r="22" spans="1:52" ht="12.75">
      <c r="A22" s="6">
        <v>20</v>
      </c>
      <c r="B22" s="7">
        <v>413</v>
      </c>
      <c r="C22" s="7" t="s">
        <v>64</v>
      </c>
      <c r="D22" s="7" t="s">
        <v>28</v>
      </c>
      <c r="E22" s="7"/>
      <c r="F22" s="7"/>
      <c r="G22" s="7"/>
      <c r="H22" s="7"/>
      <c r="I22" s="7">
        <v>187</v>
      </c>
      <c r="J22" s="7">
        <v>139</v>
      </c>
      <c r="K22" s="7">
        <v>166</v>
      </c>
      <c r="L22" s="7">
        <v>163</v>
      </c>
      <c r="M22" s="7">
        <v>159</v>
      </c>
      <c r="N22" s="7">
        <v>138</v>
      </c>
      <c r="O22" s="7">
        <v>181</v>
      </c>
      <c r="P22" s="7">
        <v>151</v>
      </c>
      <c r="Q22" s="7">
        <v>163</v>
      </c>
      <c r="R22" s="7">
        <v>142</v>
      </c>
      <c r="S22" s="7">
        <v>169</v>
      </c>
      <c r="T22" s="7">
        <v>195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>
        <v>115</v>
      </c>
      <c r="AN22" s="7">
        <v>168</v>
      </c>
      <c r="AO22" s="7">
        <v>147</v>
      </c>
      <c r="AP22" s="7">
        <v>159</v>
      </c>
      <c r="AQ22" s="7">
        <v>153</v>
      </c>
      <c r="AR22" s="7">
        <v>116</v>
      </c>
      <c r="AS22" s="6">
        <f>SUM(E22:L22)</f>
        <v>655</v>
      </c>
      <c r="AT22" s="6">
        <f>SUM(M22:T22)</f>
        <v>1298</v>
      </c>
      <c r="AU22" s="6">
        <f>SUM(U22:AB22)</f>
        <v>0</v>
      </c>
      <c r="AV22" s="6">
        <f>SUM(AC22:AJ22)</f>
        <v>0</v>
      </c>
      <c r="AW22" s="6">
        <f>SUM(AK22:AR22)</f>
        <v>858</v>
      </c>
      <c r="AX22" s="6">
        <f>SUM(AS22:AW22)</f>
        <v>2811</v>
      </c>
      <c r="AY22" s="6">
        <f>COUNT(E22:AR22)</f>
        <v>18</v>
      </c>
      <c r="AZ22" s="8">
        <f>(AX22/AY22)</f>
        <v>156.16666666666666</v>
      </c>
    </row>
    <row r="23" spans="1:52" ht="12.75">
      <c r="A23" s="6">
        <v>19</v>
      </c>
      <c r="B23" s="7">
        <v>16</v>
      </c>
      <c r="C23" s="7" t="s">
        <v>76</v>
      </c>
      <c r="D23" s="7" t="s">
        <v>27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>
        <v>137</v>
      </c>
      <c r="AJ23" s="7">
        <v>172</v>
      </c>
      <c r="AK23" s="7"/>
      <c r="AL23" s="7"/>
      <c r="AM23" s="7"/>
      <c r="AN23" s="7"/>
      <c r="AO23" s="7"/>
      <c r="AP23" s="7"/>
      <c r="AQ23" s="7"/>
      <c r="AR23" s="7"/>
      <c r="AS23" s="6">
        <f>SUM(E23:L23)</f>
        <v>0</v>
      </c>
      <c r="AT23" s="6">
        <f>SUM(M23:T23)</f>
        <v>0</v>
      </c>
      <c r="AU23" s="6">
        <f>SUM(U23:AB23)</f>
        <v>0</v>
      </c>
      <c r="AV23" s="6">
        <f>SUM(AC23:AJ23)</f>
        <v>309</v>
      </c>
      <c r="AW23" s="6">
        <f>SUM(AK23:AR23)</f>
        <v>0</v>
      </c>
      <c r="AX23" s="6">
        <f>SUM(AS23:AW23)</f>
        <v>309</v>
      </c>
      <c r="AY23" s="6">
        <f>COUNT(E23:AR23)</f>
        <v>2</v>
      </c>
      <c r="AZ23" s="8">
        <f>(AX23/AY23)</f>
        <v>154.5</v>
      </c>
    </row>
    <row r="24" spans="1:52" ht="12.75">
      <c r="A24" s="6">
        <v>21</v>
      </c>
      <c r="B24" s="7">
        <v>1499</v>
      </c>
      <c r="C24" s="7" t="s">
        <v>49</v>
      </c>
      <c r="D24" s="7" t="s">
        <v>23</v>
      </c>
      <c r="E24" s="7">
        <v>118</v>
      </c>
      <c r="F24" s="7">
        <v>137</v>
      </c>
      <c r="G24" s="7">
        <v>98</v>
      </c>
      <c r="H24" s="7">
        <v>155</v>
      </c>
      <c r="I24" s="7">
        <v>134</v>
      </c>
      <c r="J24" s="7">
        <v>141</v>
      </c>
      <c r="K24" s="7">
        <v>211</v>
      </c>
      <c r="L24" s="7">
        <v>132</v>
      </c>
      <c r="M24" s="7">
        <v>131</v>
      </c>
      <c r="N24" s="7">
        <v>172</v>
      </c>
      <c r="O24" s="7">
        <v>167</v>
      </c>
      <c r="P24" s="7">
        <v>137</v>
      </c>
      <c r="Q24" s="7">
        <v>154</v>
      </c>
      <c r="R24" s="7">
        <v>202</v>
      </c>
      <c r="S24" s="7">
        <v>146</v>
      </c>
      <c r="T24" s="7">
        <v>151</v>
      </c>
      <c r="U24" s="7">
        <v>140</v>
      </c>
      <c r="V24" s="7">
        <v>155</v>
      </c>
      <c r="W24" s="7">
        <v>142</v>
      </c>
      <c r="X24" s="7">
        <v>168</v>
      </c>
      <c r="Y24" s="7">
        <v>188</v>
      </c>
      <c r="Z24" s="7">
        <v>143</v>
      </c>
      <c r="AA24" s="7">
        <v>178</v>
      </c>
      <c r="AB24" s="7">
        <v>137</v>
      </c>
      <c r="AC24" s="7">
        <v>189</v>
      </c>
      <c r="AD24" s="7">
        <v>221</v>
      </c>
      <c r="AE24" s="7">
        <v>112</v>
      </c>
      <c r="AF24" s="7">
        <v>155</v>
      </c>
      <c r="AG24" s="7">
        <v>136</v>
      </c>
      <c r="AH24" s="7">
        <v>172</v>
      </c>
      <c r="AI24" s="7">
        <v>169</v>
      </c>
      <c r="AJ24" s="7">
        <v>169</v>
      </c>
      <c r="AK24" s="7">
        <v>163</v>
      </c>
      <c r="AL24" s="7">
        <v>190</v>
      </c>
      <c r="AM24" s="7">
        <v>179</v>
      </c>
      <c r="AN24" s="7">
        <v>156</v>
      </c>
      <c r="AO24" s="7">
        <v>146</v>
      </c>
      <c r="AP24" s="7">
        <v>113</v>
      </c>
      <c r="AQ24" s="7">
        <v>126</v>
      </c>
      <c r="AR24" s="7">
        <v>132</v>
      </c>
      <c r="AS24" s="6">
        <f>SUM(E24:L24)</f>
        <v>1126</v>
      </c>
      <c r="AT24" s="6">
        <f>SUM(M24:T24)</f>
        <v>1260</v>
      </c>
      <c r="AU24" s="6">
        <f>SUM(U24:AB24)</f>
        <v>1251</v>
      </c>
      <c r="AV24" s="6">
        <f>SUM(AC24:AJ24)</f>
        <v>1323</v>
      </c>
      <c r="AW24" s="6">
        <f>SUM(AK24:AR24)</f>
        <v>1205</v>
      </c>
      <c r="AX24" s="6">
        <f>SUM(AS24:AW24)</f>
        <v>6165</v>
      </c>
      <c r="AY24" s="6">
        <f>COUNT(E24:AR24)</f>
        <v>40</v>
      </c>
      <c r="AZ24" s="8">
        <f>(AX24/AY24)</f>
        <v>154.125</v>
      </c>
    </row>
    <row r="25" spans="1:52" ht="12.75">
      <c r="A25" s="53">
        <v>32</v>
      </c>
      <c r="B25" s="7">
        <v>1520</v>
      </c>
      <c r="C25" s="7" t="s">
        <v>55</v>
      </c>
      <c r="D25" s="7" t="s">
        <v>23</v>
      </c>
      <c r="E25" s="7">
        <v>158</v>
      </c>
      <c r="F25" s="7">
        <v>209</v>
      </c>
      <c r="G25" s="7">
        <v>118</v>
      </c>
      <c r="H25" s="7">
        <v>160</v>
      </c>
      <c r="I25" s="7">
        <v>136</v>
      </c>
      <c r="J25" s="7">
        <v>158</v>
      </c>
      <c r="K25" s="7">
        <v>123</v>
      </c>
      <c r="L25" s="7">
        <v>126</v>
      </c>
      <c r="M25" s="7"/>
      <c r="N25" s="7"/>
      <c r="O25" s="7"/>
      <c r="P25" s="7"/>
      <c r="Q25" s="7"/>
      <c r="R25" s="7"/>
      <c r="S25" s="7"/>
      <c r="T25" s="7"/>
      <c r="U25" s="7">
        <v>168</v>
      </c>
      <c r="V25" s="7">
        <v>165</v>
      </c>
      <c r="W25" s="7">
        <v>144</v>
      </c>
      <c r="X25" s="7">
        <v>184</v>
      </c>
      <c r="Y25" s="7">
        <v>191</v>
      </c>
      <c r="Z25" s="7">
        <v>164</v>
      </c>
      <c r="AA25" s="7">
        <v>179</v>
      </c>
      <c r="AB25" s="7">
        <v>151</v>
      </c>
      <c r="AC25" s="7">
        <v>127</v>
      </c>
      <c r="AD25" s="7">
        <v>209</v>
      </c>
      <c r="AE25" s="7">
        <v>140</v>
      </c>
      <c r="AF25" s="7">
        <v>133</v>
      </c>
      <c r="AG25" s="7">
        <v>178</v>
      </c>
      <c r="AH25" s="7">
        <v>150</v>
      </c>
      <c r="AI25" s="7">
        <v>121</v>
      </c>
      <c r="AJ25" s="7">
        <v>146</v>
      </c>
      <c r="AK25" s="7">
        <v>157</v>
      </c>
      <c r="AL25" s="7">
        <v>168</v>
      </c>
      <c r="AM25" s="7">
        <v>129</v>
      </c>
      <c r="AN25" s="7">
        <v>148</v>
      </c>
      <c r="AO25" s="7">
        <v>147</v>
      </c>
      <c r="AP25" s="7">
        <v>122</v>
      </c>
      <c r="AQ25" s="7">
        <v>132</v>
      </c>
      <c r="AR25" s="7">
        <v>162</v>
      </c>
      <c r="AS25" s="6">
        <f>SUM(E25:L25)</f>
        <v>1188</v>
      </c>
      <c r="AT25" s="6">
        <f>SUM(M25:T25)</f>
        <v>0</v>
      </c>
      <c r="AU25" s="6">
        <f>SUM(U25:AB25)</f>
        <v>1346</v>
      </c>
      <c r="AV25" s="6">
        <f>SUM(AC25:AJ25)</f>
        <v>1204</v>
      </c>
      <c r="AW25" s="6">
        <f>SUM(AK25:AR25)</f>
        <v>1165</v>
      </c>
      <c r="AX25" s="6">
        <f>SUM(AS25:AW25)</f>
        <v>4903</v>
      </c>
      <c r="AY25" s="6">
        <f>COUNT(E25:AR25)</f>
        <v>32</v>
      </c>
      <c r="AZ25" s="8">
        <f>(AX25/AY25)</f>
        <v>153.21875</v>
      </c>
    </row>
    <row r="26" spans="1:52" ht="12.75">
      <c r="A26" s="6">
        <v>22</v>
      </c>
      <c r="B26" s="7">
        <v>1506</v>
      </c>
      <c r="C26" s="7" t="s">
        <v>50</v>
      </c>
      <c r="D26" s="7" t="s">
        <v>29</v>
      </c>
      <c r="E26" s="7">
        <v>135</v>
      </c>
      <c r="F26" s="7">
        <v>145</v>
      </c>
      <c r="G26" s="7">
        <v>168</v>
      </c>
      <c r="H26" s="7">
        <v>142</v>
      </c>
      <c r="I26" s="7">
        <v>135</v>
      </c>
      <c r="J26" s="7">
        <v>158</v>
      </c>
      <c r="K26" s="7">
        <v>158</v>
      </c>
      <c r="L26" s="7">
        <v>166</v>
      </c>
      <c r="M26" s="7">
        <v>140</v>
      </c>
      <c r="N26" s="7">
        <v>167</v>
      </c>
      <c r="O26" s="7">
        <v>154</v>
      </c>
      <c r="P26" s="7">
        <v>162</v>
      </c>
      <c r="Q26" s="7">
        <v>139</v>
      </c>
      <c r="R26" s="7">
        <v>134</v>
      </c>
      <c r="S26" s="7">
        <v>175</v>
      </c>
      <c r="T26" s="7">
        <v>111</v>
      </c>
      <c r="U26" s="7"/>
      <c r="V26" s="7"/>
      <c r="W26" s="7"/>
      <c r="X26" s="7"/>
      <c r="Y26" s="7"/>
      <c r="Z26" s="7"/>
      <c r="AA26" s="7"/>
      <c r="AB26" s="7"/>
      <c r="AC26" s="7">
        <v>160</v>
      </c>
      <c r="AD26" s="7">
        <v>126</v>
      </c>
      <c r="AE26" s="7">
        <v>147</v>
      </c>
      <c r="AF26" s="7">
        <v>214</v>
      </c>
      <c r="AG26" s="7">
        <v>144</v>
      </c>
      <c r="AH26" s="7">
        <v>168</v>
      </c>
      <c r="AI26" s="7">
        <v>183</v>
      </c>
      <c r="AJ26" s="7">
        <v>138</v>
      </c>
      <c r="AK26" s="7">
        <v>134</v>
      </c>
      <c r="AL26" s="7">
        <v>145</v>
      </c>
      <c r="AM26" s="7">
        <v>181</v>
      </c>
      <c r="AN26" s="7">
        <v>160</v>
      </c>
      <c r="AO26" s="7">
        <v>163</v>
      </c>
      <c r="AP26" s="7">
        <v>164</v>
      </c>
      <c r="AQ26" s="7">
        <v>107</v>
      </c>
      <c r="AR26" s="7">
        <v>161</v>
      </c>
      <c r="AS26" s="6">
        <f>SUM(E26:L26)</f>
        <v>1207</v>
      </c>
      <c r="AT26" s="6">
        <f>SUM(M26:T26)</f>
        <v>1182</v>
      </c>
      <c r="AU26" s="6">
        <f>SUM(U26:AB26)</f>
        <v>0</v>
      </c>
      <c r="AV26" s="6">
        <f>SUM(AC26:AJ26)</f>
        <v>1280</v>
      </c>
      <c r="AW26" s="6">
        <f>SUM(AK26:AR26)</f>
        <v>1215</v>
      </c>
      <c r="AX26" s="6">
        <f>SUM(AS26:AW26)</f>
        <v>4884</v>
      </c>
      <c r="AY26" s="6">
        <f>COUNT(E26:AR26)</f>
        <v>32</v>
      </c>
      <c r="AZ26" s="8">
        <f>(AX26/AY26)</f>
        <v>152.625</v>
      </c>
    </row>
    <row r="27" spans="1:52" ht="12.75">
      <c r="A27" s="6">
        <v>23</v>
      </c>
      <c r="B27" s="7">
        <v>346</v>
      </c>
      <c r="C27" s="7" t="s">
        <v>65</v>
      </c>
      <c r="D27" s="7" t="s">
        <v>28</v>
      </c>
      <c r="E27" s="7">
        <v>131</v>
      </c>
      <c r="F27" s="7">
        <v>129</v>
      </c>
      <c r="G27" s="7">
        <v>124</v>
      </c>
      <c r="H27" s="7">
        <v>103</v>
      </c>
      <c r="I27" s="7"/>
      <c r="J27" s="7"/>
      <c r="K27" s="7"/>
      <c r="L27" s="7"/>
      <c r="M27" s="7"/>
      <c r="N27" s="7"/>
      <c r="O27" s="7">
        <v>135</v>
      </c>
      <c r="P27" s="7">
        <v>185</v>
      </c>
      <c r="Q27" s="7">
        <v>140</v>
      </c>
      <c r="R27" s="7">
        <v>133</v>
      </c>
      <c r="S27" s="7">
        <v>231</v>
      </c>
      <c r="T27" s="7">
        <v>149</v>
      </c>
      <c r="U27" s="7">
        <v>146</v>
      </c>
      <c r="V27" s="7">
        <v>120</v>
      </c>
      <c r="W27" s="7">
        <v>154</v>
      </c>
      <c r="X27" s="7">
        <v>179</v>
      </c>
      <c r="Y27" s="7">
        <v>172</v>
      </c>
      <c r="Z27" s="7">
        <v>147</v>
      </c>
      <c r="AA27" s="7">
        <v>137</v>
      </c>
      <c r="AB27" s="7">
        <v>185</v>
      </c>
      <c r="AC27" s="7"/>
      <c r="AD27" s="7"/>
      <c r="AE27" s="7"/>
      <c r="AF27" s="7"/>
      <c r="AG27" s="7"/>
      <c r="AH27" s="7"/>
      <c r="AI27" s="7"/>
      <c r="AJ27" s="7"/>
      <c r="AK27" s="7">
        <v>124</v>
      </c>
      <c r="AL27" s="7">
        <v>114</v>
      </c>
      <c r="AM27" s="7"/>
      <c r="AN27" s="7"/>
      <c r="AO27" s="7">
        <v>176</v>
      </c>
      <c r="AP27" s="7">
        <v>147</v>
      </c>
      <c r="AQ27" s="7">
        <v>189</v>
      </c>
      <c r="AR27" s="7">
        <v>145</v>
      </c>
      <c r="AS27" s="6">
        <f>SUM(E27:L27)</f>
        <v>487</v>
      </c>
      <c r="AT27" s="6">
        <f>SUM(M27:T27)</f>
        <v>973</v>
      </c>
      <c r="AU27" s="6">
        <f>SUM(U27:AB27)</f>
        <v>1240</v>
      </c>
      <c r="AV27" s="6">
        <f>SUM(AC27:AJ27)</f>
        <v>0</v>
      </c>
      <c r="AW27" s="6">
        <f>SUM(AK27:AR27)</f>
        <v>895</v>
      </c>
      <c r="AX27" s="6">
        <f>SUM(AS27:AW27)</f>
        <v>3595</v>
      </c>
      <c r="AY27" s="6">
        <f>COUNT(E27:AR27)</f>
        <v>24</v>
      </c>
      <c r="AZ27" s="8">
        <f>(AX27/AY27)</f>
        <v>149.79166666666666</v>
      </c>
    </row>
    <row r="28" spans="1:52" ht="12.75">
      <c r="A28" s="6">
        <v>24</v>
      </c>
      <c r="B28" s="7">
        <v>3416</v>
      </c>
      <c r="C28" s="7" t="s">
        <v>63</v>
      </c>
      <c r="D28" s="7" t="s">
        <v>28</v>
      </c>
      <c r="E28" s="7">
        <v>167</v>
      </c>
      <c r="F28" s="7">
        <v>125</v>
      </c>
      <c r="G28" s="7">
        <v>121</v>
      </c>
      <c r="H28" s="7">
        <v>126</v>
      </c>
      <c r="I28" s="7">
        <v>146</v>
      </c>
      <c r="J28" s="7">
        <v>167</v>
      </c>
      <c r="K28" s="7">
        <v>169</v>
      </c>
      <c r="L28" s="7">
        <v>127</v>
      </c>
      <c r="M28" s="7">
        <v>158</v>
      </c>
      <c r="N28" s="7">
        <v>113</v>
      </c>
      <c r="O28" s="7"/>
      <c r="P28" s="7"/>
      <c r="Q28" s="7"/>
      <c r="R28" s="7"/>
      <c r="S28" s="7">
        <v>158</v>
      </c>
      <c r="T28" s="7">
        <v>134</v>
      </c>
      <c r="U28" s="7"/>
      <c r="V28" s="7"/>
      <c r="W28" s="7"/>
      <c r="X28" s="7"/>
      <c r="Y28" s="7"/>
      <c r="Z28" s="7"/>
      <c r="AA28" s="7"/>
      <c r="AB28" s="7"/>
      <c r="AC28" s="7">
        <v>139</v>
      </c>
      <c r="AD28" s="7">
        <v>168</v>
      </c>
      <c r="AE28" s="7">
        <v>197</v>
      </c>
      <c r="AF28" s="7">
        <v>149</v>
      </c>
      <c r="AG28" s="7">
        <v>159</v>
      </c>
      <c r="AH28" s="7">
        <v>147</v>
      </c>
      <c r="AI28" s="7">
        <v>179</v>
      </c>
      <c r="AJ28" s="7">
        <v>143</v>
      </c>
      <c r="AK28" s="7">
        <v>137</v>
      </c>
      <c r="AL28" s="7">
        <v>132</v>
      </c>
      <c r="AM28" s="7">
        <v>142</v>
      </c>
      <c r="AN28" s="7">
        <v>142</v>
      </c>
      <c r="AO28" s="7"/>
      <c r="AP28" s="7">
        <v>120</v>
      </c>
      <c r="AQ28" s="7">
        <v>143</v>
      </c>
      <c r="AR28" s="7">
        <v>159</v>
      </c>
      <c r="AS28" s="6">
        <f>SUM(E28:L28)</f>
        <v>1148</v>
      </c>
      <c r="AT28" s="6">
        <f>SUM(M28:T28)</f>
        <v>563</v>
      </c>
      <c r="AU28" s="6">
        <f>SUM(U28:AB28)</f>
        <v>0</v>
      </c>
      <c r="AV28" s="6">
        <f>SUM(AC28:AJ28)</f>
        <v>1281</v>
      </c>
      <c r="AW28" s="6">
        <f>SUM(AK28:AR28)</f>
        <v>975</v>
      </c>
      <c r="AX28" s="6">
        <f>SUM(AS28:AW28)</f>
        <v>3967</v>
      </c>
      <c r="AY28" s="6">
        <f>COUNT(E28:AR28)</f>
        <v>27</v>
      </c>
      <c r="AZ28" s="8">
        <f>(AX28/AY28)</f>
        <v>146.92592592592592</v>
      </c>
    </row>
    <row r="29" spans="1:52" ht="12.75">
      <c r="A29" s="6">
        <v>25</v>
      </c>
      <c r="B29" s="7">
        <v>725</v>
      </c>
      <c r="C29" s="7" t="s">
        <v>60</v>
      </c>
      <c r="D29" s="10" t="s">
        <v>29</v>
      </c>
      <c r="E29" s="7">
        <v>124</v>
      </c>
      <c r="F29" s="7">
        <v>131</v>
      </c>
      <c r="G29" s="7">
        <v>171</v>
      </c>
      <c r="H29" s="7">
        <v>124</v>
      </c>
      <c r="I29" s="7">
        <v>157</v>
      </c>
      <c r="J29" s="7">
        <v>133</v>
      </c>
      <c r="K29" s="7"/>
      <c r="L29" s="7"/>
      <c r="M29" s="7">
        <v>180</v>
      </c>
      <c r="N29" s="7">
        <v>135</v>
      </c>
      <c r="O29" s="7">
        <v>129</v>
      </c>
      <c r="P29" s="7">
        <v>148</v>
      </c>
      <c r="Q29" s="7">
        <v>136</v>
      </c>
      <c r="R29" s="7">
        <v>129</v>
      </c>
      <c r="S29" s="7">
        <v>134</v>
      </c>
      <c r="T29" s="7"/>
      <c r="U29" s="7">
        <v>167</v>
      </c>
      <c r="V29" s="7">
        <v>146</v>
      </c>
      <c r="W29" s="7">
        <v>172</v>
      </c>
      <c r="X29" s="7">
        <v>133</v>
      </c>
      <c r="Y29" s="7">
        <v>164</v>
      </c>
      <c r="Z29" s="7">
        <v>156</v>
      </c>
      <c r="AA29" s="7">
        <v>133</v>
      </c>
      <c r="AB29" s="7">
        <v>144</v>
      </c>
      <c r="AC29" s="7">
        <v>198</v>
      </c>
      <c r="AD29" s="7">
        <v>117</v>
      </c>
      <c r="AE29" s="7">
        <v>126</v>
      </c>
      <c r="AF29" s="7">
        <v>155</v>
      </c>
      <c r="AG29" s="7">
        <v>145</v>
      </c>
      <c r="AH29" s="7">
        <v>163</v>
      </c>
      <c r="AI29" s="7">
        <v>117</v>
      </c>
      <c r="AJ29" s="7">
        <v>134</v>
      </c>
      <c r="AK29" s="7">
        <v>153</v>
      </c>
      <c r="AL29" s="7">
        <v>150</v>
      </c>
      <c r="AM29" s="7">
        <v>173</v>
      </c>
      <c r="AN29" s="7">
        <v>178</v>
      </c>
      <c r="AO29" s="7">
        <v>133</v>
      </c>
      <c r="AP29" s="7">
        <v>131</v>
      </c>
      <c r="AQ29" s="7">
        <v>172</v>
      </c>
      <c r="AR29" s="7">
        <v>137</v>
      </c>
      <c r="AS29" s="6">
        <f>SUM(E29:L29)</f>
        <v>840</v>
      </c>
      <c r="AT29" s="6">
        <f>SUM(M29:T29)</f>
        <v>991</v>
      </c>
      <c r="AU29" s="6">
        <f>SUM(U29:AB29)</f>
        <v>1215</v>
      </c>
      <c r="AV29" s="6">
        <f>SUM(AC29:AJ29)</f>
        <v>1155</v>
      </c>
      <c r="AW29" s="6">
        <f>SUM(AK29:AR29)</f>
        <v>1227</v>
      </c>
      <c r="AX29" s="6">
        <f>SUM(AS29:AW29)</f>
        <v>5428</v>
      </c>
      <c r="AY29" s="6">
        <f>COUNT(E29:AR29)</f>
        <v>37</v>
      </c>
      <c r="AZ29" s="8">
        <f>(AX29/AY29)</f>
        <v>146.7027027027027</v>
      </c>
    </row>
    <row r="30" spans="1:52" ht="12.75">
      <c r="A30" s="6">
        <v>26</v>
      </c>
      <c r="B30" s="7">
        <v>605</v>
      </c>
      <c r="C30" s="10" t="s">
        <v>51</v>
      </c>
      <c r="D30" s="7" t="s">
        <v>29</v>
      </c>
      <c r="E30" s="10">
        <v>137</v>
      </c>
      <c r="F30" s="10">
        <v>131</v>
      </c>
      <c r="G30" s="10">
        <v>102</v>
      </c>
      <c r="H30" s="10">
        <v>148</v>
      </c>
      <c r="I30" s="10">
        <v>125</v>
      </c>
      <c r="J30" s="10">
        <v>122</v>
      </c>
      <c r="K30" s="10">
        <v>139</v>
      </c>
      <c r="L30" s="10">
        <v>196</v>
      </c>
      <c r="M30" s="10">
        <v>135</v>
      </c>
      <c r="N30" s="10">
        <v>145</v>
      </c>
      <c r="O30" s="10">
        <v>145</v>
      </c>
      <c r="P30" s="10">
        <v>137</v>
      </c>
      <c r="Q30" s="10">
        <v>143</v>
      </c>
      <c r="R30" s="10"/>
      <c r="S30" s="10"/>
      <c r="T30" s="10">
        <v>158</v>
      </c>
      <c r="U30" s="10">
        <v>157</v>
      </c>
      <c r="V30" s="10">
        <v>152</v>
      </c>
      <c r="W30" s="10">
        <v>162</v>
      </c>
      <c r="X30" s="10">
        <v>166</v>
      </c>
      <c r="Y30" s="10">
        <v>177</v>
      </c>
      <c r="Z30" s="10">
        <v>143</v>
      </c>
      <c r="AA30" s="10">
        <v>155</v>
      </c>
      <c r="AB30" s="10">
        <v>151</v>
      </c>
      <c r="AC30" s="10">
        <v>149</v>
      </c>
      <c r="AD30" s="10">
        <v>137</v>
      </c>
      <c r="AE30" s="10">
        <v>125</v>
      </c>
      <c r="AF30" s="10">
        <v>117</v>
      </c>
      <c r="AG30" s="10">
        <v>153</v>
      </c>
      <c r="AH30" s="10">
        <v>155</v>
      </c>
      <c r="AI30" s="10">
        <v>144</v>
      </c>
      <c r="AJ30" s="10">
        <v>168</v>
      </c>
      <c r="AK30" s="10">
        <v>137</v>
      </c>
      <c r="AL30" s="10">
        <v>145</v>
      </c>
      <c r="AM30" s="10">
        <v>164</v>
      </c>
      <c r="AN30" s="10">
        <v>137</v>
      </c>
      <c r="AO30" s="10"/>
      <c r="AP30" s="10"/>
      <c r="AQ30" s="10"/>
      <c r="AR30" s="10"/>
      <c r="AS30" s="6">
        <f>SUM(E30:L30)</f>
        <v>1100</v>
      </c>
      <c r="AT30" s="6">
        <f>SUM(M30:T30)</f>
        <v>863</v>
      </c>
      <c r="AU30" s="6">
        <f>SUM(U30:AB30)</f>
        <v>1263</v>
      </c>
      <c r="AV30" s="6">
        <f>SUM(AC30:AJ30)</f>
        <v>1148</v>
      </c>
      <c r="AW30" s="6">
        <f>SUM(AK30:AR30)</f>
        <v>583</v>
      </c>
      <c r="AX30" s="6">
        <f>SUM(AS30:AW30)</f>
        <v>4957</v>
      </c>
      <c r="AY30" s="6">
        <f>COUNT(E30:AR30)</f>
        <v>34</v>
      </c>
      <c r="AZ30" s="8">
        <f>(AX30/AY30)</f>
        <v>145.7941176470588</v>
      </c>
    </row>
    <row r="31" spans="1:52" ht="12.75">
      <c r="A31" s="6">
        <v>27</v>
      </c>
      <c r="B31" s="10">
        <v>2264</v>
      </c>
      <c r="C31" s="10" t="s">
        <v>46</v>
      </c>
      <c r="D31" s="10" t="s">
        <v>26</v>
      </c>
      <c r="E31" s="10">
        <v>113</v>
      </c>
      <c r="F31" s="10">
        <v>140</v>
      </c>
      <c r="G31" s="10">
        <v>145</v>
      </c>
      <c r="H31" s="10">
        <v>145</v>
      </c>
      <c r="I31" s="10"/>
      <c r="J31" s="10"/>
      <c r="K31" s="10">
        <v>138</v>
      </c>
      <c r="L31" s="10">
        <v>118</v>
      </c>
      <c r="M31" s="10">
        <v>157</v>
      </c>
      <c r="N31" s="10">
        <v>110</v>
      </c>
      <c r="O31" s="10"/>
      <c r="P31" s="10"/>
      <c r="Q31" s="10"/>
      <c r="R31" s="10"/>
      <c r="S31" s="10">
        <v>126</v>
      </c>
      <c r="T31" s="10">
        <v>135</v>
      </c>
      <c r="U31" s="10"/>
      <c r="V31" s="10"/>
      <c r="W31" s="10"/>
      <c r="X31" s="10"/>
      <c r="Y31" s="10"/>
      <c r="Z31" s="10"/>
      <c r="AA31" s="10"/>
      <c r="AB31" s="10"/>
      <c r="AC31" s="10">
        <v>136</v>
      </c>
      <c r="AD31" s="10">
        <v>169</v>
      </c>
      <c r="AE31" s="10">
        <v>134</v>
      </c>
      <c r="AF31" s="10">
        <v>162</v>
      </c>
      <c r="AG31" s="10">
        <v>144</v>
      </c>
      <c r="AH31" s="10"/>
      <c r="AI31" s="10">
        <v>147</v>
      </c>
      <c r="AJ31" s="10">
        <v>130</v>
      </c>
      <c r="AK31" s="10">
        <v>139</v>
      </c>
      <c r="AL31" s="10">
        <v>137</v>
      </c>
      <c r="AM31" s="10">
        <v>198</v>
      </c>
      <c r="AN31" s="10">
        <v>179</v>
      </c>
      <c r="AO31" s="10">
        <v>135</v>
      </c>
      <c r="AP31" s="10">
        <v>116</v>
      </c>
      <c r="AQ31" s="10"/>
      <c r="AR31" s="10">
        <v>147</v>
      </c>
      <c r="AS31" s="6">
        <f>SUM(E31:L31)</f>
        <v>799</v>
      </c>
      <c r="AT31" s="6">
        <f>SUM(M31:T31)</f>
        <v>528</v>
      </c>
      <c r="AU31" s="6">
        <f>SUM(U31:AB31)</f>
        <v>0</v>
      </c>
      <c r="AV31" s="6">
        <f>SUM(AC31:AJ31)</f>
        <v>1022</v>
      </c>
      <c r="AW31" s="6">
        <f>SUM(AK31:AR31)</f>
        <v>1051</v>
      </c>
      <c r="AX31" s="6">
        <f>SUM(AS31:AW31)</f>
        <v>3400</v>
      </c>
      <c r="AY31" s="6">
        <f>COUNT(E31:AR31)</f>
        <v>24</v>
      </c>
      <c r="AZ31" s="54">
        <f>(AX31/AY31)</f>
        <v>141.66666666666666</v>
      </c>
    </row>
    <row r="32" spans="1:52" s="15" customFormat="1" ht="12.75">
      <c r="A32" s="53">
        <v>28</v>
      </c>
      <c r="B32" s="7">
        <v>858</v>
      </c>
      <c r="C32" s="7" t="s">
        <v>61</v>
      </c>
      <c r="D32" s="10" t="s">
        <v>29</v>
      </c>
      <c r="E32" s="7"/>
      <c r="F32" s="7"/>
      <c r="G32" s="7"/>
      <c r="H32" s="7"/>
      <c r="I32" s="7"/>
      <c r="J32" s="7"/>
      <c r="K32" s="7">
        <v>96</v>
      </c>
      <c r="L32" s="7">
        <v>137</v>
      </c>
      <c r="M32" s="7"/>
      <c r="N32" s="7"/>
      <c r="O32" s="7"/>
      <c r="P32" s="7"/>
      <c r="Q32" s="7"/>
      <c r="R32" s="7">
        <v>138</v>
      </c>
      <c r="S32" s="7">
        <v>152</v>
      </c>
      <c r="T32" s="7">
        <v>140</v>
      </c>
      <c r="U32" s="7">
        <v>128</v>
      </c>
      <c r="V32" s="7">
        <v>126</v>
      </c>
      <c r="W32" s="7">
        <v>132</v>
      </c>
      <c r="X32" s="7">
        <v>137</v>
      </c>
      <c r="Y32" s="7">
        <v>151</v>
      </c>
      <c r="Z32" s="7">
        <v>139</v>
      </c>
      <c r="AA32" s="7">
        <v>168</v>
      </c>
      <c r="AB32" s="7">
        <v>159</v>
      </c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>
        <v>116</v>
      </c>
      <c r="AP32" s="7">
        <v>149</v>
      </c>
      <c r="AQ32" s="7">
        <v>168</v>
      </c>
      <c r="AR32" s="7">
        <v>152</v>
      </c>
      <c r="AS32" s="6">
        <f>SUM(E32:L32)</f>
        <v>233</v>
      </c>
      <c r="AT32" s="6">
        <f>SUM(M32:T32)</f>
        <v>430</v>
      </c>
      <c r="AU32" s="6">
        <f>SUM(U32:AB32)</f>
        <v>1140</v>
      </c>
      <c r="AV32" s="6">
        <f>SUM(AC32:AJ32)</f>
        <v>0</v>
      </c>
      <c r="AW32" s="6">
        <f>SUM(AK32:AR32)</f>
        <v>585</v>
      </c>
      <c r="AX32" s="6">
        <f>SUM(AS32:AW32)</f>
        <v>2388</v>
      </c>
      <c r="AY32" s="6">
        <f>COUNT(E32:AR32)</f>
        <v>17</v>
      </c>
      <c r="AZ32" s="8">
        <f>(AX32/AY32)</f>
        <v>140.47058823529412</v>
      </c>
    </row>
    <row r="33" spans="1:52" ht="12.75">
      <c r="A33" s="6">
        <v>29</v>
      </c>
      <c r="B33" s="7">
        <v>2972</v>
      </c>
      <c r="C33" s="7" t="s">
        <v>56</v>
      </c>
      <c r="D33" s="7" t="s">
        <v>26</v>
      </c>
      <c r="E33" s="7"/>
      <c r="F33" s="7"/>
      <c r="G33" s="7"/>
      <c r="H33" s="7"/>
      <c r="I33" s="7">
        <v>163</v>
      </c>
      <c r="J33" s="7">
        <v>127</v>
      </c>
      <c r="K33" s="7">
        <v>132</v>
      </c>
      <c r="L33" s="7">
        <v>185</v>
      </c>
      <c r="M33" s="7"/>
      <c r="N33" s="7"/>
      <c r="O33" s="7">
        <v>196</v>
      </c>
      <c r="P33" s="7">
        <v>121</v>
      </c>
      <c r="Q33" s="7">
        <v>153</v>
      </c>
      <c r="R33" s="7">
        <v>181</v>
      </c>
      <c r="S33" s="7">
        <v>127</v>
      </c>
      <c r="T33" s="7">
        <v>135</v>
      </c>
      <c r="U33" s="7">
        <v>128</v>
      </c>
      <c r="V33" s="7">
        <v>104</v>
      </c>
      <c r="W33" s="7">
        <v>133</v>
      </c>
      <c r="X33" s="7">
        <v>124</v>
      </c>
      <c r="Y33" s="7">
        <v>119</v>
      </c>
      <c r="Z33" s="7">
        <v>127</v>
      </c>
      <c r="AA33" s="7">
        <v>143</v>
      </c>
      <c r="AB33" s="7">
        <v>161</v>
      </c>
      <c r="AC33" s="7"/>
      <c r="AD33" s="7"/>
      <c r="AE33" s="7"/>
      <c r="AF33" s="7"/>
      <c r="AG33" s="7"/>
      <c r="AH33" s="7"/>
      <c r="AI33" s="7"/>
      <c r="AJ33" s="7"/>
      <c r="AK33" s="7">
        <v>162</v>
      </c>
      <c r="AL33" s="7">
        <v>136</v>
      </c>
      <c r="AM33" s="7">
        <v>122</v>
      </c>
      <c r="AN33" s="7">
        <v>127</v>
      </c>
      <c r="AO33" s="7">
        <v>169</v>
      </c>
      <c r="AP33" s="7">
        <v>109</v>
      </c>
      <c r="AQ33" s="7">
        <v>119</v>
      </c>
      <c r="AR33" s="7"/>
      <c r="AS33" s="6">
        <f>SUM(E33:L33)</f>
        <v>607</v>
      </c>
      <c r="AT33" s="6">
        <f>SUM(M33:T33)</f>
        <v>913</v>
      </c>
      <c r="AU33" s="6">
        <f>SUM(U33:AB33)</f>
        <v>1039</v>
      </c>
      <c r="AV33" s="6">
        <f>SUM(AC33:AJ33)</f>
        <v>0</v>
      </c>
      <c r="AW33" s="6">
        <f>SUM(AK33:AR33)</f>
        <v>944</v>
      </c>
      <c r="AX33" s="6">
        <f>SUM(AS33:AW33)</f>
        <v>3503</v>
      </c>
      <c r="AY33" s="6">
        <f>COUNT(E33:AR33)</f>
        <v>25</v>
      </c>
      <c r="AZ33" s="8">
        <f>(AX33/AY33)</f>
        <v>140.12</v>
      </c>
    </row>
    <row r="34" spans="1:52" ht="12.75">
      <c r="A34" s="6">
        <v>30</v>
      </c>
      <c r="B34" s="7">
        <v>3102</v>
      </c>
      <c r="C34" s="7" t="s">
        <v>45</v>
      </c>
      <c r="D34" s="7" t="s">
        <v>26</v>
      </c>
      <c r="E34" s="7">
        <v>163</v>
      </c>
      <c r="F34" s="7">
        <v>134</v>
      </c>
      <c r="G34" s="7">
        <v>129</v>
      </c>
      <c r="H34" s="7">
        <v>140</v>
      </c>
      <c r="I34" s="7">
        <v>128</v>
      </c>
      <c r="J34" s="7">
        <v>141</v>
      </c>
      <c r="K34" s="7">
        <v>120</v>
      </c>
      <c r="L34" s="7">
        <v>143</v>
      </c>
      <c r="M34" s="7">
        <v>157</v>
      </c>
      <c r="N34" s="7">
        <v>159</v>
      </c>
      <c r="O34" s="7">
        <v>135</v>
      </c>
      <c r="P34" s="7">
        <v>141</v>
      </c>
      <c r="Q34" s="7">
        <v>150</v>
      </c>
      <c r="R34" s="7">
        <v>112</v>
      </c>
      <c r="S34" s="7"/>
      <c r="T34" s="7"/>
      <c r="U34" s="7">
        <v>147</v>
      </c>
      <c r="V34" s="7">
        <v>185</v>
      </c>
      <c r="W34" s="7">
        <v>116</v>
      </c>
      <c r="X34" s="7">
        <v>140</v>
      </c>
      <c r="Y34" s="7">
        <v>124</v>
      </c>
      <c r="Z34" s="7">
        <v>147</v>
      </c>
      <c r="AA34" s="7">
        <v>150</v>
      </c>
      <c r="AB34" s="7">
        <v>149</v>
      </c>
      <c r="AC34" s="7">
        <v>153</v>
      </c>
      <c r="AD34" s="7">
        <v>119</v>
      </c>
      <c r="AE34" s="7">
        <v>159</v>
      </c>
      <c r="AF34" s="7">
        <v>139</v>
      </c>
      <c r="AG34" s="7">
        <v>123</v>
      </c>
      <c r="AH34" s="7">
        <v>154</v>
      </c>
      <c r="AI34" s="7">
        <v>147</v>
      </c>
      <c r="AJ34" s="7">
        <v>130</v>
      </c>
      <c r="AK34" s="7">
        <v>147</v>
      </c>
      <c r="AL34" s="7">
        <v>114</v>
      </c>
      <c r="AM34" s="7">
        <v>123</v>
      </c>
      <c r="AN34" s="7"/>
      <c r="AO34" s="7"/>
      <c r="AP34" s="7"/>
      <c r="AQ34" s="7">
        <v>118</v>
      </c>
      <c r="AR34" s="7">
        <v>124</v>
      </c>
      <c r="AS34" s="6">
        <f>SUM(E34:L34)</f>
        <v>1098</v>
      </c>
      <c r="AT34" s="6">
        <f>SUM(M34:T34)</f>
        <v>854</v>
      </c>
      <c r="AU34" s="6">
        <f>SUM(U34:AB34)</f>
        <v>1158</v>
      </c>
      <c r="AV34" s="6">
        <f>SUM(AC34:AJ34)</f>
        <v>1124</v>
      </c>
      <c r="AW34" s="6">
        <f>SUM(AK34:AR34)</f>
        <v>626</v>
      </c>
      <c r="AX34" s="6">
        <f>SUM(AS34:AW34)</f>
        <v>4860</v>
      </c>
      <c r="AY34" s="6">
        <f>COUNT(E34:AR34)</f>
        <v>35</v>
      </c>
      <c r="AZ34" s="8">
        <f>(AX34/AY34)</f>
        <v>138.85714285714286</v>
      </c>
    </row>
    <row r="35" spans="1:52" s="15" customFormat="1" ht="12.75">
      <c r="A35" s="6">
        <v>31</v>
      </c>
      <c r="B35" s="7">
        <v>3096</v>
      </c>
      <c r="C35" s="10" t="s">
        <v>77</v>
      </c>
      <c r="D35" s="10" t="s">
        <v>26</v>
      </c>
      <c r="E35" s="10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>
        <v>120</v>
      </c>
      <c r="AD35" s="7">
        <v>143</v>
      </c>
      <c r="AE35" s="7">
        <v>126</v>
      </c>
      <c r="AF35" s="7">
        <v>170</v>
      </c>
      <c r="AG35" s="7">
        <v>105</v>
      </c>
      <c r="AH35" s="7">
        <v>144</v>
      </c>
      <c r="AI35" s="7">
        <v>146</v>
      </c>
      <c r="AJ35" s="7"/>
      <c r="AK35" s="7"/>
      <c r="AL35" s="7"/>
      <c r="AM35" s="7"/>
      <c r="AN35" s="7"/>
      <c r="AO35" s="7"/>
      <c r="AP35" s="7"/>
      <c r="AQ35" s="7"/>
      <c r="AR35" s="7"/>
      <c r="AS35" s="6">
        <f>SUM(E35:L35)</f>
        <v>0</v>
      </c>
      <c r="AT35" s="6">
        <f>SUM(M35:T35)</f>
        <v>0</v>
      </c>
      <c r="AU35" s="6">
        <f>SUM(U35:AB35)</f>
        <v>0</v>
      </c>
      <c r="AV35" s="6">
        <f>SUM(AC35:AJ35)</f>
        <v>954</v>
      </c>
      <c r="AW35" s="6">
        <f>SUM(AK35:AR35)</f>
        <v>0</v>
      </c>
      <c r="AX35" s="6">
        <f>SUM(AS35:AW35)</f>
        <v>954</v>
      </c>
      <c r="AY35" s="6">
        <f>COUNT(E35:AR35)</f>
        <v>7</v>
      </c>
      <c r="AZ35" s="8">
        <f>(AX35/AY35)</f>
        <v>136.28571428571428</v>
      </c>
    </row>
    <row r="36" spans="1:52" ht="12.75">
      <c r="A36" s="6">
        <v>33</v>
      </c>
      <c r="B36" s="7">
        <v>3422</v>
      </c>
      <c r="C36" s="7" t="s">
        <v>66</v>
      </c>
      <c r="D36" s="7" t="s">
        <v>26</v>
      </c>
      <c r="E36" s="7">
        <v>100</v>
      </c>
      <c r="F36" s="7">
        <v>105</v>
      </c>
      <c r="G36" s="7">
        <v>120</v>
      </c>
      <c r="H36" s="7">
        <v>141</v>
      </c>
      <c r="I36" s="7">
        <v>145</v>
      </c>
      <c r="J36" s="7">
        <v>117</v>
      </c>
      <c r="K36" s="7"/>
      <c r="L36" s="7"/>
      <c r="M36" s="7">
        <v>141</v>
      </c>
      <c r="N36" s="7">
        <v>147</v>
      </c>
      <c r="O36" s="7">
        <v>125</v>
      </c>
      <c r="P36" s="7">
        <v>160</v>
      </c>
      <c r="Q36" s="7">
        <v>153</v>
      </c>
      <c r="R36" s="7">
        <v>135</v>
      </c>
      <c r="S36" s="7">
        <v>124</v>
      </c>
      <c r="T36" s="7">
        <v>121</v>
      </c>
      <c r="U36" s="7">
        <v>82</v>
      </c>
      <c r="V36" s="7">
        <v>130</v>
      </c>
      <c r="W36" s="7">
        <v>161</v>
      </c>
      <c r="X36" s="7">
        <v>151</v>
      </c>
      <c r="Y36" s="7">
        <v>124</v>
      </c>
      <c r="Z36" s="7">
        <v>113</v>
      </c>
      <c r="AA36" s="7">
        <v>105</v>
      </c>
      <c r="AB36" s="7">
        <v>111</v>
      </c>
      <c r="AC36" s="7">
        <v>129</v>
      </c>
      <c r="AD36" s="7">
        <v>91</v>
      </c>
      <c r="AE36" s="7"/>
      <c r="AF36" s="7"/>
      <c r="AG36" s="7">
        <v>123</v>
      </c>
      <c r="AH36" s="7">
        <v>124</v>
      </c>
      <c r="AI36" s="7">
        <v>147</v>
      </c>
      <c r="AJ36" s="7">
        <v>130</v>
      </c>
      <c r="AK36" s="7">
        <v>157</v>
      </c>
      <c r="AL36" s="7">
        <v>133</v>
      </c>
      <c r="AM36" s="7">
        <v>119</v>
      </c>
      <c r="AN36" s="7">
        <v>135</v>
      </c>
      <c r="AO36" s="7">
        <v>146</v>
      </c>
      <c r="AP36" s="7">
        <v>145</v>
      </c>
      <c r="AQ36" s="7">
        <v>137</v>
      </c>
      <c r="AR36" s="7">
        <v>136</v>
      </c>
      <c r="AS36" s="6">
        <f>SUM(E36:L36)</f>
        <v>728</v>
      </c>
      <c r="AT36" s="6">
        <f>SUM(M36:T36)</f>
        <v>1106</v>
      </c>
      <c r="AU36" s="6">
        <f>SUM(U36:AB36)</f>
        <v>977</v>
      </c>
      <c r="AV36" s="6">
        <f>SUM(AC36:AJ36)</f>
        <v>744</v>
      </c>
      <c r="AW36" s="6">
        <f>SUM(AK36:AR36)</f>
        <v>1108</v>
      </c>
      <c r="AX36" s="6">
        <f>SUM(AS36:AW36)</f>
        <v>4663</v>
      </c>
      <c r="AY36" s="6">
        <f>COUNT(E36:AR36)</f>
        <v>36</v>
      </c>
      <c r="AZ36" s="8">
        <f>(AX36/AY36)</f>
        <v>129.52777777777777</v>
      </c>
    </row>
    <row r="37" spans="1:52" ht="12.75">
      <c r="A37" s="6">
        <v>34</v>
      </c>
      <c r="B37" s="7">
        <v>1062</v>
      </c>
      <c r="C37" s="7" t="s">
        <v>71</v>
      </c>
      <c r="D37" s="7" t="s">
        <v>23</v>
      </c>
      <c r="E37" s="7">
        <v>120</v>
      </c>
      <c r="F37" s="7">
        <v>130</v>
      </c>
      <c r="G37" s="7">
        <v>116</v>
      </c>
      <c r="H37" s="7">
        <v>149</v>
      </c>
      <c r="I37" s="7">
        <v>154</v>
      </c>
      <c r="J37" s="7">
        <v>104</v>
      </c>
      <c r="K37" s="7">
        <v>125</v>
      </c>
      <c r="L37" s="7">
        <v>144</v>
      </c>
      <c r="M37" s="7">
        <v>87</v>
      </c>
      <c r="N37" s="7">
        <v>100</v>
      </c>
      <c r="O37" s="7">
        <v>128</v>
      </c>
      <c r="P37" s="7">
        <v>140</v>
      </c>
      <c r="Q37" s="7">
        <v>148</v>
      </c>
      <c r="R37" s="7">
        <v>112</v>
      </c>
      <c r="S37" s="7">
        <v>123</v>
      </c>
      <c r="T37" s="7">
        <v>142</v>
      </c>
      <c r="U37" s="7"/>
      <c r="V37" s="7"/>
      <c r="W37" s="7"/>
      <c r="X37" s="7"/>
      <c r="Y37" s="7">
        <v>108</v>
      </c>
      <c r="Z37" s="7">
        <v>124</v>
      </c>
      <c r="AA37" s="7">
        <v>140</v>
      </c>
      <c r="AB37" s="7">
        <v>121</v>
      </c>
      <c r="AC37" s="7"/>
      <c r="AD37" s="7"/>
      <c r="AE37" s="7"/>
      <c r="AF37" s="7">
        <v>128</v>
      </c>
      <c r="AG37" s="7">
        <v>123</v>
      </c>
      <c r="AH37" s="7">
        <v>125</v>
      </c>
      <c r="AI37" s="7">
        <v>129</v>
      </c>
      <c r="AJ37" s="7">
        <v>107</v>
      </c>
      <c r="AK37" s="7"/>
      <c r="AL37" s="7"/>
      <c r="AM37" s="7"/>
      <c r="AN37" s="7"/>
      <c r="AO37" s="7"/>
      <c r="AP37" s="7">
        <v>120</v>
      </c>
      <c r="AQ37" s="7">
        <v>143</v>
      </c>
      <c r="AR37" s="7">
        <v>117</v>
      </c>
      <c r="AS37" s="6">
        <f>SUM(E37:L37)</f>
        <v>1042</v>
      </c>
      <c r="AT37" s="6">
        <f>SUM(M37:T37)</f>
        <v>980</v>
      </c>
      <c r="AU37" s="6">
        <f>SUM(U37:AB37)</f>
        <v>493</v>
      </c>
      <c r="AV37" s="6">
        <f>SUM(AC37:AJ37)</f>
        <v>612</v>
      </c>
      <c r="AW37" s="6">
        <f>SUM(AK37:AR37)</f>
        <v>380</v>
      </c>
      <c r="AX37" s="6">
        <f>SUM(AS37:AW37)</f>
        <v>3507</v>
      </c>
      <c r="AY37" s="6">
        <f>COUNT(E37:AR37)</f>
        <v>28</v>
      </c>
      <c r="AZ37" s="8">
        <f>(AX37/AY37)</f>
        <v>125.25</v>
      </c>
    </row>
    <row r="38" spans="1:52" ht="12.75" hidden="1">
      <c r="A38" s="6">
        <v>35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6">
        <f aca="true" t="shared" si="0" ref="AS37:AS52">SUM(E38:L38)</f>
        <v>0</v>
      </c>
      <c r="AT38" s="6">
        <f aca="true" t="shared" si="1" ref="AT37:AT52">SUM(M38:T38)</f>
        <v>0</v>
      </c>
      <c r="AU38" s="6">
        <f aca="true" t="shared" si="2" ref="AU37:AU52">SUM(U38:AB38)</f>
        <v>0</v>
      </c>
      <c r="AV38" s="6">
        <f aca="true" t="shared" si="3" ref="AV37:AV52">SUM(AC38:AJ38)</f>
        <v>0</v>
      </c>
      <c r="AW38" s="6">
        <f aca="true" t="shared" si="4" ref="AW37:AW52">SUM(AK38:AR38)</f>
        <v>0</v>
      </c>
      <c r="AX38" s="6">
        <f aca="true" t="shared" si="5" ref="AX37:AX52">SUM(AS38:AW38)</f>
        <v>0</v>
      </c>
      <c r="AY38" s="6">
        <f aca="true" t="shared" si="6" ref="AY37:AY52">COUNT(E38:AP38)</f>
        <v>0</v>
      </c>
      <c r="AZ38" s="8" t="e">
        <f aca="true" t="shared" si="7" ref="AZ37:AZ52">(AX38/AY38)</f>
        <v>#DIV/0!</v>
      </c>
    </row>
    <row r="39" spans="1:52" ht="12.75" hidden="1">
      <c r="A39" s="6">
        <v>36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6">
        <f t="shared" si="0"/>
        <v>0</v>
      </c>
      <c r="AT39" s="6">
        <f t="shared" si="1"/>
        <v>0</v>
      </c>
      <c r="AU39" s="6">
        <f t="shared" si="2"/>
        <v>0</v>
      </c>
      <c r="AV39" s="6">
        <f t="shared" si="3"/>
        <v>0</v>
      </c>
      <c r="AW39" s="6">
        <f t="shared" si="4"/>
        <v>0</v>
      </c>
      <c r="AX39" s="6">
        <f t="shared" si="5"/>
        <v>0</v>
      </c>
      <c r="AY39" s="6">
        <f t="shared" si="6"/>
        <v>0</v>
      </c>
      <c r="AZ39" s="8" t="e">
        <f t="shared" si="7"/>
        <v>#DIV/0!</v>
      </c>
    </row>
    <row r="40" spans="1:52" s="11" customFormat="1" ht="12.75" hidden="1">
      <c r="A40" s="6">
        <v>37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6">
        <f t="shared" si="0"/>
        <v>0</v>
      </c>
      <c r="AT40" s="6">
        <f t="shared" si="1"/>
        <v>0</v>
      </c>
      <c r="AU40" s="6">
        <f t="shared" si="2"/>
        <v>0</v>
      </c>
      <c r="AV40" s="6">
        <f t="shared" si="3"/>
        <v>0</v>
      </c>
      <c r="AW40" s="6">
        <f t="shared" si="4"/>
        <v>0</v>
      </c>
      <c r="AX40" s="6">
        <f t="shared" si="5"/>
        <v>0</v>
      </c>
      <c r="AY40" s="6">
        <f t="shared" si="6"/>
        <v>0</v>
      </c>
      <c r="AZ40" s="8" t="e">
        <f t="shared" si="7"/>
        <v>#DIV/0!</v>
      </c>
    </row>
    <row r="41" spans="1:52" s="11" customFormat="1" ht="12.75" hidden="1">
      <c r="A41" s="53">
        <v>38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6">
        <f t="shared" si="0"/>
        <v>0</v>
      </c>
      <c r="AT41" s="6">
        <f t="shared" si="1"/>
        <v>0</v>
      </c>
      <c r="AU41" s="6">
        <f t="shared" si="2"/>
        <v>0</v>
      </c>
      <c r="AV41" s="6">
        <f t="shared" si="3"/>
        <v>0</v>
      </c>
      <c r="AW41" s="6">
        <f t="shared" si="4"/>
        <v>0</v>
      </c>
      <c r="AX41" s="6">
        <f t="shared" si="5"/>
        <v>0</v>
      </c>
      <c r="AY41" s="6">
        <f t="shared" si="6"/>
        <v>0</v>
      </c>
      <c r="AZ41" s="8" t="e">
        <f t="shared" si="7"/>
        <v>#DIV/0!</v>
      </c>
    </row>
    <row r="42" spans="1:52" s="11" customFormat="1" ht="12.75" hidden="1">
      <c r="A42" s="6">
        <v>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6">
        <f t="shared" si="0"/>
        <v>0</v>
      </c>
      <c r="AT42" s="6">
        <f t="shared" si="1"/>
        <v>0</v>
      </c>
      <c r="AU42" s="6">
        <f t="shared" si="2"/>
        <v>0</v>
      </c>
      <c r="AV42" s="6">
        <f t="shared" si="3"/>
        <v>0</v>
      </c>
      <c r="AW42" s="6">
        <f t="shared" si="4"/>
        <v>0</v>
      </c>
      <c r="AX42" s="6">
        <f t="shared" si="5"/>
        <v>0</v>
      </c>
      <c r="AY42" s="6">
        <f t="shared" si="6"/>
        <v>0</v>
      </c>
      <c r="AZ42" s="8" t="e">
        <f t="shared" si="7"/>
        <v>#DIV/0!</v>
      </c>
    </row>
    <row r="43" spans="1:52" ht="12.75" hidden="1">
      <c r="A43" s="6">
        <v>40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6">
        <f t="shared" si="0"/>
        <v>0</v>
      </c>
      <c r="AT43" s="6">
        <f t="shared" si="1"/>
        <v>0</v>
      </c>
      <c r="AU43" s="6">
        <f t="shared" si="2"/>
        <v>0</v>
      </c>
      <c r="AV43" s="6">
        <f t="shared" si="3"/>
        <v>0</v>
      </c>
      <c r="AW43" s="6">
        <f t="shared" si="4"/>
        <v>0</v>
      </c>
      <c r="AX43" s="6">
        <f t="shared" si="5"/>
        <v>0</v>
      </c>
      <c r="AY43" s="6">
        <f t="shared" si="6"/>
        <v>0</v>
      </c>
      <c r="AZ43" s="8" t="e">
        <f t="shared" si="7"/>
        <v>#DIV/0!</v>
      </c>
    </row>
    <row r="44" spans="1:52" ht="12.75" hidden="1">
      <c r="A44" s="6">
        <v>41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6">
        <f t="shared" si="0"/>
        <v>0</v>
      </c>
      <c r="AT44" s="6">
        <f t="shared" si="1"/>
        <v>0</v>
      </c>
      <c r="AU44" s="6">
        <f t="shared" si="2"/>
        <v>0</v>
      </c>
      <c r="AV44" s="6">
        <f t="shared" si="3"/>
        <v>0</v>
      </c>
      <c r="AW44" s="6">
        <f t="shared" si="4"/>
        <v>0</v>
      </c>
      <c r="AX44" s="6">
        <f t="shared" si="5"/>
        <v>0</v>
      </c>
      <c r="AY44" s="6">
        <f t="shared" si="6"/>
        <v>0</v>
      </c>
      <c r="AZ44" s="54" t="e">
        <f t="shared" si="7"/>
        <v>#DIV/0!</v>
      </c>
    </row>
    <row r="45" spans="1:52" ht="12.75" hidden="1">
      <c r="A45" s="6">
        <v>42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6">
        <f t="shared" si="0"/>
        <v>0</v>
      </c>
      <c r="AT45" s="6">
        <f t="shared" si="1"/>
        <v>0</v>
      </c>
      <c r="AU45" s="6">
        <f t="shared" si="2"/>
        <v>0</v>
      </c>
      <c r="AV45" s="6">
        <f t="shared" si="3"/>
        <v>0</v>
      </c>
      <c r="AW45" s="6">
        <f t="shared" si="4"/>
        <v>0</v>
      </c>
      <c r="AX45" s="6">
        <f t="shared" si="5"/>
        <v>0</v>
      </c>
      <c r="AY45" s="6">
        <f t="shared" si="6"/>
        <v>0</v>
      </c>
      <c r="AZ45" s="8" t="e">
        <f t="shared" si="7"/>
        <v>#DIV/0!</v>
      </c>
    </row>
    <row r="46" spans="1:52" ht="12.75" hidden="1">
      <c r="A46" s="6">
        <v>43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6">
        <f t="shared" si="0"/>
        <v>0</v>
      </c>
      <c r="AT46" s="6">
        <f t="shared" si="1"/>
        <v>0</v>
      </c>
      <c r="AU46" s="6">
        <f t="shared" si="2"/>
        <v>0</v>
      </c>
      <c r="AV46" s="6">
        <f t="shared" si="3"/>
        <v>0</v>
      </c>
      <c r="AW46" s="6">
        <f t="shared" si="4"/>
        <v>0</v>
      </c>
      <c r="AX46" s="6">
        <f t="shared" si="5"/>
        <v>0</v>
      </c>
      <c r="AY46" s="6">
        <f t="shared" si="6"/>
        <v>0</v>
      </c>
      <c r="AZ46" s="8" t="e">
        <f t="shared" si="7"/>
        <v>#DIV/0!</v>
      </c>
    </row>
    <row r="47" spans="1:52" ht="12.75" hidden="1">
      <c r="A47" s="6">
        <v>44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6">
        <f t="shared" si="0"/>
        <v>0</v>
      </c>
      <c r="AT47" s="6">
        <f t="shared" si="1"/>
        <v>0</v>
      </c>
      <c r="AU47" s="6">
        <f t="shared" si="2"/>
        <v>0</v>
      </c>
      <c r="AV47" s="6">
        <f t="shared" si="3"/>
        <v>0</v>
      </c>
      <c r="AW47" s="6">
        <f t="shared" si="4"/>
        <v>0</v>
      </c>
      <c r="AX47" s="6">
        <f t="shared" si="5"/>
        <v>0</v>
      </c>
      <c r="AY47" s="6">
        <f t="shared" si="6"/>
        <v>0</v>
      </c>
      <c r="AZ47" s="8" t="e">
        <f t="shared" si="7"/>
        <v>#DIV/0!</v>
      </c>
    </row>
    <row r="48" spans="1:52" ht="12.75" hidden="1">
      <c r="A48" s="6">
        <v>45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6">
        <f t="shared" si="0"/>
        <v>0</v>
      </c>
      <c r="AT48" s="6">
        <f t="shared" si="1"/>
        <v>0</v>
      </c>
      <c r="AU48" s="6">
        <f t="shared" si="2"/>
        <v>0</v>
      </c>
      <c r="AV48" s="6">
        <f t="shared" si="3"/>
        <v>0</v>
      </c>
      <c r="AW48" s="6">
        <f t="shared" si="4"/>
        <v>0</v>
      </c>
      <c r="AX48" s="6">
        <f t="shared" si="5"/>
        <v>0</v>
      </c>
      <c r="AY48" s="6">
        <f t="shared" si="6"/>
        <v>0</v>
      </c>
      <c r="AZ48" s="8" t="e">
        <f t="shared" si="7"/>
        <v>#DIV/0!</v>
      </c>
    </row>
    <row r="49" spans="1:52" ht="12.75" hidden="1">
      <c r="A49" s="6">
        <v>46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6">
        <f t="shared" si="0"/>
        <v>0</v>
      </c>
      <c r="AT49" s="6">
        <f t="shared" si="1"/>
        <v>0</v>
      </c>
      <c r="AU49" s="6">
        <f t="shared" si="2"/>
        <v>0</v>
      </c>
      <c r="AV49" s="6">
        <f t="shared" si="3"/>
        <v>0</v>
      </c>
      <c r="AW49" s="6">
        <f t="shared" si="4"/>
        <v>0</v>
      </c>
      <c r="AX49" s="6">
        <f t="shared" si="5"/>
        <v>0</v>
      </c>
      <c r="AY49" s="6">
        <f t="shared" si="6"/>
        <v>0</v>
      </c>
      <c r="AZ49" s="8" t="e">
        <f t="shared" si="7"/>
        <v>#DIV/0!</v>
      </c>
    </row>
    <row r="50" spans="1:52" ht="12.75" hidden="1">
      <c r="A50" s="6">
        <v>47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6">
        <f t="shared" si="0"/>
        <v>0</v>
      </c>
      <c r="AT50" s="6">
        <f t="shared" si="1"/>
        <v>0</v>
      </c>
      <c r="AU50" s="6">
        <f t="shared" si="2"/>
        <v>0</v>
      </c>
      <c r="AV50" s="6">
        <f t="shared" si="3"/>
        <v>0</v>
      </c>
      <c r="AW50" s="6">
        <f t="shared" si="4"/>
        <v>0</v>
      </c>
      <c r="AX50" s="6">
        <f t="shared" si="5"/>
        <v>0</v>
      </c>
      <c r="AY50" s="6">
        <f t="shared" si="6"/>
        <v>0</v>
      </c>
      <c r="AZ50" s="8" t="e">
        <f t="shared" si="7"/>
        <v>#DIV/0!</v>
      </c>
    </row>
    <row r="51" spans="1:52" ht="12.75" hidden="1">
      <c r="A51" s="6">
        <v>48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6">
        <f t="shared" si="0"/>
        <v>0</v>
      </c>
      <c r="AT51" s="6">
        <f t="shared" si="1"/>
        <v>0</v>
      </c>
      <c r="AU51" s="6">
        <f t="shared" si="2"/>
        <v>0</v>
      </c>
      <c r="AV51" s="6">
        <f t="shared" si="3"/>
        <v>0</v>
      </c>
      <c r="AW51" s="6">
        <f t="shared" si="4"/>
        <v>0</v>
      </c>
      <c r="AX51" s="6">
        <f t="shared" si="5"/>
        <v>0</v>
      </c>
      <c r="AY51" s="6">
        <f t="shared" si="6"/>
        <v>0</v>
      </c>
      <c r="AZ51" s="8" t="e">
        <f t="shared" si="7"/>
        <v>#DIV/0!</v>
      </c>
    </row>
    <row r="52" spans="1:52" ht="12.75" hidden="1">
      <c r="A52" s="6">
        <v>49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6">
        <f t="shared" si="0"/>
        <v>0</v>
      </c>
      <c r="AT52" s="6">
        <f t="shared" si="1"/>
        <v>0</v>
      </c>
      <c r="AU52" s="6">
        <f t="shared" si="2"/>
        <v>0</v>
      </c>
      <c r="AV52" s="6">
        <f t="shared" si="3"/>
        <v>0</v>
      </c>
      <c r="AW52" s="6">
        <f t="shared" si="4"/>
        <v>0</v>
      </c>
      <c r="AX52" s="6">
        <f t="shared" si="5"/>
        <v>0</v>
      </c>
      <c r="AY52" s="6">
        <f t="shared" si="6"/>
        <v>0</v>
      </c>
      <c r="AZ52" s="8" t="e">
        <f t="shared" si="7"/>
        <v>#DIV/0!</v>
      </c>
    </row>
    <row r="53" spans="45:52" ht="12.75">
      <c r="AS53" s="12"/>
      <c r="AT53" s="12"/>
      <c r="AU53" s="12"/>
      <c r="AV53" s="12"/>
      <c r="AW53" s="12"/>
      <c r="AX53" s="12"/>
      <c r="AY53" s="12"/>
      <c r="AZ53" s="13"/>
    </row>
    <row r="54" spans="45:52" ht="12.75">
      <c r="AS54" s="12"/>
      <c r="AT54" s="12"/>
      <c r="AU54" s="12"/>
      <c r="AV54" s="12"/>
      <c r="AW54" s="12"/>
      <c r="AX54" s="12"/>
      <c r="AY54" s="12"/>
      <c r="AZ54" s="13"/>
    </row>
    <row r="55" spans="45:52" ht="12.75">
      <c r="AS55" s="12"/>
      <c r="AT55" s="12"/>
      <c r="AU55" s="12"/>
      <c r="AV55" s="12"/>
      <c r="AW55" s="12"/>
      <c r="AX55" s="12"/>
      <c r="AY55" s="12"/>
      <c r="AZ55" s="13"/>
    </row>
    <row r="56" spans="45:52" ht="12.75">
      <c r="AS56" s="12"/>
      <c r="AT56" s="12"/>
      <c r="AU56" s="12"/>
      <c r="AV56" s="12"/>
      <c r="AW56" s="12"/>
      <c r="AX56" s="12"/>
      <c r="AY56" s="12"/>
      <c r="AZ56" s="13"/>
    </row>
    <row r="57" spans="45:52" ht="12.75">
      <c r="AS57" s="12"/>
      <c r="AT57" s="12"/>
      <c r="AU57" s="12"/>
      <c r="AV57" s="12"/>
      <c r="AW57" s="12"/>
      <c r="AX57" s="12"/>
      <c r="AY57" s="12"/>
      <c r="AZ57" s="13"/>
    </row>
    <row r="58" spans="45:52" ht="12.75">
      <c r="AS58" s="12"/>
      <c r="AT58" s="12"/>
      <c r="AU58" s="12"/>
      <c r="AV58" s="12"/>
      <c r="AW58" s="12"/>
      <c r="AX58" s="12"/>
      <c r="AY58" s="12"/>
      <c r="AZ58" s="13"/>
    </row>
    <row r="59" spans="45:52" ht="12.75">
      <c r="AS59" s="12"/>
      <c r="AT59" s="12"/>
      <c r="AU59" s="12"/>
      <c r="AV59" s="12"/>
      <c r="AW59" s="12"/>
      <c r="AX59" s="12"/>
      <c r="AY59" s="12"/>
      <c r="AZ59" s="13"/>
    </row>
    <row r="60" spans="45:52" ht="12.75">
      <c r="AS60" s="12"/>
      <c r="AT60" s="12"/>
      <c r="AU60" s="12"/>
      <c r="AV60" s="12"/>
      <c r="AW60" s="12"/>
      <c r="AX60" s="12"/>
      <c r="AY60" s="12"/>
      <c r="AZ60" s="13"/>
    </row>
    <row r="61" spans="45:52" ht="12.75">
      <c r="AS61" s="12"/>
      <c r="AT61" s="12"/>
      <c r="AU61" s="12"/>
      <c r="AV61" s="12"/>
      <c r="AW61" s="12"/>
      <c r="AX61" s="12"/>
      <c r="AY61" s="12"/>
      <c r="AZ61" s="13"/>
    </row>
    <row r="62" spans="45:52" ht="12.75">
      <c r="AS62" s="12"/>
      <c r="AT62" s="12"/>
      <c r="AU62" s="12"/>
      <c r="AV62" s="12"/>
      <c r="AW62" s="12"/>
      <c r="AX62" s="12"/>
      <c r="AY62" s="12"/>
      <c r="AZ62" s="13"/>
    </row>
    <row r="63" spans="45:52" ht="12.75">
      <c r="AS63" s="12"/>
      <c r="AT63" s="12"/>
      <c r="AU63" s="12"/>
      <c r="AV63" s="12"/>
      <c r="AW63" s="12"/>
      <c r="AX63" s="12"/>
      <c r="AY63" s="12"/>
      <c r="AZ63" s="13"/>
    </row>
    <row r="64" spans="45:52" ht="12.75">
      <c r="AS64" s="12"/>
      <c r="AT64" s="12"/>
      <c r="AU64" s="12"/>
      <c r="AV64" s="12"/>
      <c r="AW64" s="12"/>
      <c r="AX64" s="12"/>
      <c r="AY64" s="12"/>
      <c r="AZ64" s="13"/>
    </row>
    <row r="65" spans="45:52" ht="12.75">
      <c r="AS65" s="12"/>
      <c r="AT65" s="12"/>
      <c r="AU65" s="12"/>
      <c r="AV65" s="12"/>
      <c r="AW65" s="12"/>
      <c r="AX65" s="12"/>
      <c r="AY65" s="12"/>
      <c r="AZ65" s="13"/>
    </row>
    <row r="66" spans="45:52" ht="12.75">
      <c r="AS66" s="12"/>
      <c r="AT66" s="12"/>
      <c r="AU66" s="12"/>
      <c r="AV66" s="12"/>
      <c r="AW66" s="12"/>
      <c r="AX66" s="12"/>
      <c r="AY66" s="12"/>
      <c r="AZ66" s="13"/>
    </row>
    <row r="67" spans="45:52" ht="12.75">
      <c r="AS67" s="12"/>
      <c r="AT67" s="12"/>
      <c r="AU67" s="12"/>
      <c r="AV67" s="12"/>
      <c r="AW67" s="12"/>
      <c r="AX67" s="12"/>
      <c r="AY67" s="12"/>
      <c r="AZ67" s="13"/>
    </row>
    <row r="68" spans="45:52" ht="12.75">
      <c r="AS68" s="12"/>
      <c r="AT68" s="12"/>
      <c r="AU68" s="12"/>
      <c r="AV68" s="12"/>
      <c r="AW68" s="12"/>
      <c r="AX68" s="12"/>
      <c r="AY68" s="12"/>
      <c r="AZ68" s="13"/>
    </row>
    <row r="69" spans="45:52" ht="12.75">
      <c r="AS69" s="12"/>
      <c r="AT69" s="12"/>
      <c r="AU69" s="12"/>
      <c r="AV69" s="12"/>
      <c r="AW69" s="12"/>
      <c r="AX69" s="12"/>
      <c r="AY69" s="12"/>
      <c r="AZ69" s="13"/>
    </row>
    <row r="70" spans="45:52" ht="12.75">
      <c r="AS70" s="12"/>
      <c r="AT70" s="12"/>
      <c r="AU70" s="12"/>
      <c r="AV70" s="12"/>
      <c r="AW70" s="12"/>
      <c r="AX70" s="12"/>
      <c r="AY70" s="12"/>
      <c r="AZ70" s="13"/>
    </row>
    <row r="71" spans="45:52" ht="12.75">
      <c r="AS71" s="12"/>
      <c r="AT71" s="12"/>
      <c r="AU71" s="12"/>
      <c r="AV71" s="12"/>
      <c r="AW71" s="12"/>
      <c r="AX71" s="12"/>
      <c r="AY71" s="12"/>
      <c r="AZ71" s="13"/>
    </row>
    <row r="72" spans="45:52" ht="12.75">
      <c r="AS72" s="12"/>
      <c r="AT72" s="12"/>
      <c r="AU72" s="12"/>
      <c r="AV72" s="12"/>
      <c r="AW72" s="12"/>
      <c r="AX72" s="12"/>
      <c r="AY72" s="12"/>
      <c r="AZ72" s="13"/>
    </row>
    <row r="73" spans="1:52" ht="12.75">
      <c r="A73" s="14"/>
      <c r="B73" s="15"/>
      <c r="AS73" s="12"/>
      <c r="AT73" s="12"/>
      <c r="AU73" s="12"/>
      <c r="AV73" s="12"/>
      <c r="AW73" s="12"/>
      <c r="AX73" s="12"/>
      <c r="AY73" s="12"/>
      <c r="AZ73" s="13"/>
    </row>
    <row r="74" spans="1:52" ht="12.75">
      <c r="A74" s="14"/>
      <c r="B74" s="15"/>
      <c r="AS74" s="12"/>
      <c r="AT74" s="12"/>
      <c r="AU74" s="12"/>
      <c r="AV74" s="12"/>
      <c r="AW74" s="12"/>
      <c r="AX74" s="12"/>
      <c r="AY74" s="12"/>
      <c r="AZ74" s="13"/>
    </row>
    <row r="75" spans="1:52" ht="12.75">
      <c r="A75" s="14"/>
      <c r="B75" s="15"/>
      <c r="AS75" s="12"/>
      <c r="AT75" s="12"/>
      <c r="AU75" s="12"/>
      <c r="AV75" s="12"/>
      <c r="AW75" s="12"/>
      <c r="AX75" s="12"/>
      <c r="AY75" s="12"/>
      <c r="AZ75" s="13"/>
    </row>
    <row r="76" spans="1:52" ht="12.75">
      <c r="A76" s="14"/>
      <c r="B76" s="15"/>
      <c r="AS76" s="12"/>
      <c r="AT76" s="12"/>
      <c r="AU76" s="12"/>
      <c r="AV76" s="12"/>
      <c r="AW76" s="12"/>
      <c r="AX76" s="12"/>
      <c r="AY76" s="12"/>
      <c r="AZ76" s="13"/>
    </row>
    <row r="77" spans="1:52" ht="12.75">
      <c r="A77" s="14"/>
      <c r="B77" s="15"/>
      <c r="AS77" s="12"/>
      <c r="AT77" s="12"/>
      <c r="AU77" s="12"/>
      <c r="AV77" s="12"/>
      <c r="AW77" s="12"/>
      <c r="AX77" s="12"/>
      <c r="AY77" s="12"/>
      <c r="AZ77" s="13"/>
    </row>
    <row r="78" spans="1:52" ht="12.75">
      <c r="A78" s="14"/>
      <c r="B78" s="15"/>
      <c r="AS78" s="12"/>
      <c r="AT78" s="12"/>
      <c r="AU78" s="12"/>
      <c r="AV78" s="12"/>
      <c r="AW78" s="12"/>
      <c r="AX78" s="12"/>
      <c r="AY78" s="12"/>
      <c r="AZ78" s="13"/>
    </row>
    <row r="79" spans="1:52" ht="12.75">
      <c r="A79" s="14"/>
      <c r="B79" s="15"/>
      <c r="AS79" s="12"/>
      <c r="AT79" s="12"/>
      <c r="AU79" s="12"/>
      <c r="AV79" s="12"/>
      <c r="AW79" s="12"/>
      <c r="AX79" s="12"/>
      <c r="AY79" s="12"/>
      <c r="AZ79" s="13"/>
    </row>
    <row r="80" spans="45:52" ht="12.75">
      <c r="AS80" s="12"/>
      <c r="AT80" s="12"/>
      <c r="AU80" s="12"/>
      <c r="AV80" s="12"/>
      <c r="AW80" s="12"/>
      <c r="AX80" s="12"/>
      <c r="AY80" s="12"/>
      <c r="AZ80" s="13"/>
    </row>
    <row r="81" spans="45:52" ht="12.75">
      <c r="AS81" s="12"/>
      <c r="AT81" s="12"/>
      <c r="AU81" s="12"/>
      <c r="AV81" s="12"/>
      <c r="AW81" s="12"/>
      <c r="AX81" s="12"/>
      <c r="AY81" s="12"/>
      <c r="AZ81" s="13"/>
    </row>
    <row r="82" spans="45:52" ht="12.75">
      <c r="AS82" s="12"/>
      <c r="AT82" s="12"/>
      <c r="AU82" s="12"/>
      <c r="AV82" s="12"/>
      <c r="AW82" s="12"/>
      <c r="AX82" s="12"/>
      <c r="AY82" s="12"/>
      <c r="AZ82" s="13"/>
    </row>
    <row r="83" spans="45:52" ht="12.75">
      <c r="AS83" s="12"/>
      <c r="AT83" s="12"/>
      <c r="AU83" s="12"/>
      <c r="AV83" s="12"/>
      <c r="AW83" s="12"/>
      <c r="AX83" s="12"/>
      <c r="AY83" s="12"/>
      <c r="AZ83" s="13"/>
    </row>
    <row r="84" spans="45:51" ht="12.75">
      <c r="AS84" s="12"/>
      <c r="AT84" s="12"/>
      <c r="AU84" s="12"/>
      <c r="AV84" s="12"/>
      <c r="AW84" s="12"/>
      <c r="AX84" s="12"/>
      <c r="AY84" s="12"/>
    </row>
    <row r="85" ht="12.75">
      <c r="AY85" s="12"/>
    </row>
    <row r="86" ht="12.75">
      <c r="AY86" s="12"/>
    </row>
    <row r="87" ht="12.75">
      <c r="AY87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portrait" paperSize="9" scale="98" r:id="rId1"/>
  <headerFooter alignWithMargins="0">
    <oddHeader>&amp;C&amp;"Arial,Normal"&amp;16
LLIGA CATALANA DE BOWLING 2015-2016
DIVISIÓ FEMENINA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2016-06-06T11:04:24Z</cp:lastPrinted>
  <dcterms:created xsi:type="dcterms:W3CDTF">1999-10-03T14:06:37Z</dcterms:created>
  <dcterms:modified xsi:type="dcterms:W3CDTF">2016-06-06T11:04:26Z</dcterms:modified>
  <cp:category/>
  <cp:version/>
  <cp:contentType/>
  <cp:contentStatus/>
</cp:coreProperties>
</file>